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Rekapitulace stavby" sheetId="1" r:id="rId1"/>
    <sheet name="operka - D.1.2 - Opěrná s..." sheetId="2" r:id="rId2"/>
  </sheets>
  <definedNames>
    <definedName name="_xlnm._FilterDatabase" localSheetId="1" hidden="1">'operka - D.1.2 - Opěrná s...'!$C$124:$K$288</definedName>
    <definedName name="_xlnm.Print_Titles" localSheetId="1">'operka - D.1.2 - Opěrná s...'!$124:$124</definedName>
    <definedName name="_xlnm.Print_Titles" localSheetId="0">'Rekapitulace stavby'!$92:$92</definedName>
  </definedName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K287" i="2"/>
  <c r="BI287"/>
  <c r="BH287"/>
  <c r="BG287"/>
  <c r="BF287"/>
  <c r="T287"/>
  <c r="R287"/>
  <c r="P287"/>
  <c r="J287"/>
  <c r="BE287" s="1"/>
  <c r="BK284"/>
  <c r="BI284"/>
  <c r="BH284"/>
  <c r="BG284"/>
  <c r="BF284"/>
  <c r="T284"/>
  <c r="R284"/>
  <c r="P284"/>
  <c r="J284"/>
  <c r="BE284" s="1"/>
  <c r="BK281"/>
  <c r="BI281"/>
  <c r="BH281"/>
  <c r="BG281"/>
  <c r="BF281"/>
  <c r="T281"/>
  <c r="R281"/>
  <c r="P281"/>
  <c r="J281"/>
  <c r="BE281" s="1"/>
  <c r="BK277"/>
  <c r="BI277"/>
  <c r="BH277"/>
  <c r="BG277"/>
  <c r="BF277"/>
  <c r="T277"/>
  <c r="T272" s="1"/>
  <c r="T271" s="1"/>
  <c r="R277"/>
  <c r="P277"/>
  <c r="J277"/>
  <c r="BE277" s="1"/>
  <c r="BK273"/>
  <c r="BK272" s="1"/>
  <c r="BI273"/>
  <c r="BH273"/>
  <c r="BG273"/>
  <c r="BF273"/>
  <c r="T273"/>
  <c r="R273"/>
  <c r="P273"/>
  <c r="P272" s="1"/>
  <c r="P271" s="1"/>
  <c r="J273"/>
  <c r="BE273" s="1"/>
  <c r="R272"/>
  <c r="R271" s="1"/>
  <c r="BK269"/>
  <c r="BK268" s="1"/>
  <c r="J268" s="1"/>
  <c r="J103" s="1"/>
  <c r="BI269"/>
  <c r="BH269"/>
  <c r="BG269"/>
  <c r="BF269"/>
  <c r="T269"/>
  <c r="R269"/>
  <c r="P269"/>
  <c r="P268" s="1"/>
  <c r="J269"/>
  <c r="BE269" s="1"/>
  <c r="T268"/>
  <c r="R268"/>
  <c r="BK262"/>
  <c r="BI262"/>
  <c r="BH262"/>
  <c r="BG262"/>
  <c r="BF262"/>
  <c r="T262"/>
  <c r="R262"/>
  <c r="P262"/>
  <c r="J262"/>
  <c r="BE262" s="1"/>
  <c r="BK259"/>
  <c r="BI259"/>
  <c r="BH259"/>
  <c r="BG259"/>
  <c r="BF259"/>
  <c r="T259"/>
  <c r="R259"/>
  <c r="P259"/>
  <c r="J259"/>
  <c r="BE259" s="1"/>
  <c r="BK257"/>
  <c r="BI257"/>
  <c r="BH257"/>
  <c r="BG257"/>
  <c r="BF257"/>
  <c r="T257"/>
  <c r="R257"/>
  <c r="P257"/>
  <c r="J257"/>
  <c r="BE257" s="1"/>
  <c r="BK254"/>
  <c r="BI254"/>
  <c r="BH254"/>
  <c r="BG254"/>
  <c r="BF254"/>
  <c r="T254"/>
  <c r="R254"/>
  <c r="P254"/>
  <c r="J254"/>
  <c r="BE254" s="1"/>
  <c r="BK251"/>
  <c r="BI251"/>
  <c r="BH251"/>
  <c r="BG251"/>
  <c r="BF251"/>
  <c r="T251"/>
  <c r="R251"/>
  <c r="P251"/>
  <c r="J251"/>
  <c r="BE251" s="1"/>
  <c r="BK241"/>
  <c r="BI241"/>
  <c r="BH241"/>
  <c r="BG241"/>
  <c r="BF241"/>
  <c r="T241"/>
  <c r="R241"/>
  <c r="R238" s="1"/>
  <c r="P241"/>
  <c r="J241"/>
  <c r="BE241" s="1"/>
  <c r="BK239"/>
  <c r="BI239"/>
  <c r="BH239"/>
  <c r="BG239"/>
  <c r="BF239"/>
  <c r="T239"/>
  <c r="T238" s="1"/>
  <c r="R239"/>
  <c r="P239"/>
  <c r="J239"/>
  <c r="BE239" s="1"/>
  <c r="BK238"/>
  <c r="P238"/>
  <c r="J238"/>
  <c r="BK235"/>
  <c r="BI235"/>
  <c r="BH235"/>
  <c r="BG235"/>
  <c r="BF235"/>
  <c r="T235"/>
  <c r="T234" s="1"/>
  <c r="R235"/>
  <c r="R234" s="1"/>
  <c r="P235"/>
  <c r="J235"/>
  <c r="BE235" s="1"/>
  <c r="BK234"/>
  <c r="P234"/>
  <c r="J234"/>
  <c r="BK231"/>
  <c r="BI231"/>
  <c r="BH231"/>
  <c r="BG231"/>
  <c r="BF231"/>
  <c r="T231"/>
  <c r="R231"/>
  <c r="P231"/>
  <c r="J231"/>
  <c r="BE231" s="1"/>
  <c r="BK228"/>
  <c r="BI228"/>
  <c r="BH228"/>
  <c r="BG228"/>
  <c r="BF228"/>
  <c r="T228"/>
  <c r="R228"/>
  <c r="P228"/>
  <c r="J228"/>
  <c r="BE228" s="1"/>
  <c r="BK225"/>
  <c r="BI225"/>
  <c r="BH225"/>
  <c r="BG225"/>
  <c r="BF225"/>
  <c r="T225"/>
  <c r="R225"/>
  <c r="P225"/>
  <c r="J225"/>
  <c r="BE225" s="1"/>
  <c r="BK215"/>
  <c r="BI215"/>
  <c r="BH215"/>
  <c r="BG215"/>
  <c r="BF215"/>
  <c r="T215"/>
  <c r="R215"/>
  <c r="P215"/>
  <c r="J215"/>
  <c r="BE215" s="1"/>
  <c r="BK205"/>
  <c r="BK204" s="1"/>
  <c r="J204" s="1"/>
  <c r="J100" s="1"/>
  <c r="BI205"/>
  <c r="BH205"/>
  <c r="BG205"/>
  <c r="BF205"/>
  <c r="T205"/>
  <c r="R205"/>
  <c r="R204" s="1"/>
  <c r="P205"/>
  <c r="P204" s="1"/>
  <c r="J205"/>
  <c r="BE205" s="1"/>
  <c r="T204"/>
  <c r="BK198"/>
  <c r="BI198"/>
  <c r="BH198"/>
  <c r="BG198"/>
  <c r="BF198"/>
  <c r="T198"/>
  <c r="R198"/>
  <c r="P198"/>
  <c r="J198"/>
  <c r="BE198" s="1"/>
  <c r="BK195"/>
  <c r="BI195"/>
  <c r="BH195"/>
  <c r="BG195"/>
  <c r="BF195"/>
  <c r="T195"/>
  <c r="R195"/>
  <c r="P195"/>
  <c r="J195"/>
  <c r="BE195" s="1"/>
  <c r="BK192"/>
  <c r="BI192"/>
  <c r="BH192"/>
  <c r="BG192"/>
  <c r="BF192"/>
  <c r="T192"/>
  <c r="R192"/>
  <c r="P192"/>
  <c r="J192"/>
  <c r="BE192" s="1"/>
  <c r="BK189"/>
  <c r="BI189"/>
  <c r="BH189"/>
  <c r="BG189"/>
  <c r="BF189"/>
  <c r="T189"/>
  <c r="R189"/>
  <c r="P189"/>
  <c r="J189"/>
  <c r="BE189" s="1"/>
  <c r="BK186"/>
  <c r="BI186"/>
  <c r="BH186"/>
  <c r="BG186"/>
  <c r="BF186"/>
  <c r="T186"/>
  <c r="R186"/>
  <c r="P186"/>
  <c r="J186"/>
  <c r="BE186" s="1"/>
  <c r="BK183"/>
  <c r="BI183"/>
  <c r="BH183"/>
  <c r="BG183"/>
  <c r="BF183"/>
  <c r="T183"/>
  <c r="R183"/>
  <c r="P183"/>
  <c r="J183"/>
  <c r="BE183" s="1"/>
  <c r="BK181"/>
  <c r="BI181"/>
  <c r="BH181"/>
  <c r="BG181"/>
  <c r="BF181"/>
  <c r="T181"/>
  <c r="R181"/>
  <c r="P181"/>
  <c r="P177" s="1"/>
  <c r="J181"/>
  <c r="BE181" s="1"/>
  <c r="BK178"/>
  <c r="BI178"/>
  <c r="BH178"/>
  <c r="BG178"/>
  <c r="BF178"/>
  <c r="T178"/>
  <c r="T177" s="1"/>
  <c r="R178"/>
  <c r="R177" s="1"/>
  <c r="P178"/>
  <c r="J178"/>
  <c r="BE178" s="1"/>
  <c r="BK177"/>
  <c r="J177"/>
  <c r="BK174"/>
  <c r="BI174"/>
  <c r="BH174"/>
  <c r="BG174"/>
  <c r="BF174"/>
  <c r="T174"/>
  <c r="R174"/>
  <c r="P174"/>
  <c r="J174"/>
  <c r="BE174" s="1"/>
  <c r="BK171"/>
  <c r="BI171"/>
  <c r="BH171"/>
  <c r="BG171"/>
  <c r="BF171"/>
  <c r="T171"/>
  <c r="R171"/>
  <c r="P171"/>
  <c r="J171"/>
  <c r="BE171" s="1"/>
  <c r="BK168"/>
  <c r="BI168"/>
  <c r="BH168"/>
  <c r="BG168"/>
  <c r="BF168"/>
  <c r="T168"/>
  <c r="R168"/>
  <c r="P168"/>
  <c r="J168"/>
  <c r="BE168" s="1"/>
  <c r="BK165"/>
  <c r="BI165"/>
  <c r="BH165"/>
  <c r="BG165"/>
  <c r="BF165"/>
  <c r="T165"/>
  <c r="R165"/>
  <c r="P165"/>
  <c r="J165"/>
  <c r="BE165" s="1"/>
  <c r="BK162"/>
  <c r="BI162"/>
  <c r="BH162"/>
  <c r="BG162"/>
  <c r="BF162"/>
  <c r="T162"/>
  <c r="R162"/>
  <c r="P162"/>
  <c r="J162"/>
  <c r="BE162" s="1"/>
  <c r="BK158"/>
  <c r="BI158"/>
  <c r="BH158"/>
  <c r="BG158"/>
  <c r="BF158"/>
  <c r="T158"/>
  <c r="R158"/>
  <c r="P158"/>
  <c r="J158"/>
  <c r="BE158" s="1"/>
  <c r="BK155"/>
  <c r="BI155"/>
  <c r="BH155"/>
  <c r="BG155"/>
  <c r="BF155"/>
  <c r="T155"/>
  <c r="R155"/>
  <c r="P155"/>
  <c r="J155"/>
  <c r="BE155" s="1"/>
  <c r="BK152"/>
  <c r="BI152"/>
  <c r="BH152"/>
  <c r="BG152"/>
  <c r="BF152"/>
  <c r="T152"/>
  <c r="R152"/>
  <c r="P152"/>
  <c r="J152"/>
  <c r="BE152" s="1"/>
  <c r="BK149"/>
  <c r="BI149"/>
  <c r="BH149"/>
  <c r="BG149"/>
  <c r="BF149"/>
  <c r="T149"/>
  <c r="R149"/>
  <c r="P149"/>
  <c r="J149"/>
  <c r="BE149" s="1"/>
  <c r="BK131"/>
  <c r="BI131"/>
  <c r="BH131"/>
  <c r="BG131"/>
  <c r="BF131"/>
  <c r="T131"/>
  <c r="R131"/>
  <c r="P131"/>
  <c r="J131"/>
  <c r="BE131" s="1"/>
  <c r="BK128"/>
  <c r="BK127" s="1"/>
  <c r="BI128"/>
  <c r="BH128"/>
  <c r="BG128"/>
  <c r="BF128"/>
  <c r="T128"/>
  <c r="R128"/>
  <c r="R127" s="1"/>
  <c r="P128"/>
  <c r="P127" s="1"/>
  <c r="J128"/>
  <c r="BE128" s="1"/>
  <c r="T127"/>
  <c r="F119"/>
  <c r="E117"/>
  <c r="J102"/>
  <c r="J101"/>
  <c r="J99"/>
  <c r="F89"/>
  <c r="E87"/>
  <c r="J37"/>
  <c r="F37"/>
  <c r="J36"/>
  <c r="F36"/>
  <c r="J35"/>
  <c r="F35"/>
  <c r="J34"/>
  <c r="F34"/>
  <c r="J24"/>
  <c r="E24"/>
  <c r="J122" s="1"/>
  <c r="J23"/>
  <c r="J21"/>
  <c r="E21"/>
  <c r="J91" s="1"/>
  <c r="J20"/>
  <c r="J18"/>
  <c r="E18"/>
  <c r="F122" s="1"/>
  <c r="J17"/>
  <c r="J15"/>
  <c r="E15"/>
  <c r="F91" s="1"/>
  <c r="J14"/>
  <c r="J12"/>
  <c r="J119" s="1"/>
  <c r="E7"/>
  <c r="E85" s="1"/>
  <c r="BD95" i="1"/>
  <c r="BC95"/>
  <c r="BC94" s="1"/>
  <c r="BB95"/>
  <c r="BA95"/>
  <c r="BA94" s="1"/>
  <c r="AY95"/>
  <c r="AX95"/>
  <c r="AW95"/>
  <c r="BD94"/>
  <c r="W33" s="1"/>
  <c r="BB94"/>
  <c r="AX94" s="1"/>
  <c r="AS94"/>
  <c r="AM90"/>
  <c r="L90"/>
  <c r="AM89"/>
  <c r="L89"/>
  <c r="AM87"/>
  <c r="L87"/>
  <c r="L85"/>
  <c r="L84"/>
  <c r="AY94" l="1"/>
  <c r="W32"/>
  <c r="W31"/>
  <c r="F33" i="2"/>
  <c r="AZ95" i="1" s="1"/>
  <c r="AZ94" s="1"/>
  <c r="J33" i="2"/>
  <c r="AV95" i="1" s="1"/>
  <c r="AT95" s="1"/>
  <c r="AW94"/>
  <c r="AK30" s="1"/>
  <c r="W30"/>
  <c r="BK271" i="2"/>
  <c r="J271" s="1"/>
  <c r="J104" s="1"/>
  <c r="J272"/>
  <c r="J105" s="1"/>
  <c r="P126"/>
  <c r="P125" s="1"/>
  <c r="AU95" i="1" s="1"/>
  <c r="AU94" s="1"/>
  <c r="J127" i="2"/>
  <c r="J98" s="1"/>
  <c r="BK126"/>
  <c r="T126"/>
  <c r="T125" s="1"/>
  <c r="R126"/>
  <c r="R125" s="1"/>
  <c r="J89"/>
  <c r="J92"/>
  <c r="J121"/>
  <c r="F92"/>
  <c r="E115"/>
  <c r="F121"/>
  <c r="BK125" l="1"/>
  <c r="J125" s="1"/>
  <c r="J126"/>
  <c r="J97" s="1"/>
  <c r="AV94" i="1"/>
  <c r="W29"/>
  <c r="AT94" l="1"/>
  <c r="AK29"/>
  <c r="J96" i="2"/>
  <c r="J30"/>
  <c r="AG95" i="1" l="1"/>
  <c r="J39" i="2"/>
  <c r="AN95" i="1" l="1"/>
  <c r="AG94"/>
  <c r="AN94" l="1"/>
  <c r="AK26"/>
  <c r="AK35" s="1"/>
</calcChain>
</file>

<file path=xl/sharedStrings.xml><?xml version="1.0" encoding="utf-8"?>
<sst xmlns="http://schemas.openxmlformats.org/spreadsheetml/2006/main" count="1627" uniqueCount="405">
  <si>
    <t>Export Komplet</t>
  </si>
  <si>
    <t>2.0</t>
  </si>
  <si>
    <t>False</t>
  </si>
  <si>
    <t>{e18bcf30-b491-4528-9bd2-3fad8005803b}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</si>
  <si>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</si>
  <si>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</si>
  <si>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</si>
  <si>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</si>
  <si>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</si>
  <si>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</si>
  <si>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</si>
  <si>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</si>
  <si>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</si>
  <si>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OS</t>
  </si>
  <si>
    <t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</si>
  <si>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>Stavba:</t>
  </si>
  <si>
    <t>Parkoviště u zimního stadionu</t>
  </si>
  <si>
    <t>KSO:</t>
  </si>
  <si>
    <t>CC-CZ:</t>
  </si>
  <si>
    <t>Místo:</t>
  </si>
  <si>
    <t>Rychnov nad Kněžnou, ul. U Stadionu</t>
  </si>
  <si>
    <t>Datum:</t>
  </si>
  <si>
    <t>07/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</si>
  <si>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</si>
  <si>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</si>
  <si>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</si>
  <si>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</si>
  <si>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</si>
  <si>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</si>
  <si>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</si>
  <si>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</si>
  <si>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</si>
  <si>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</si>
  <si>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</si>
  <si>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</si>
  <si>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</si>
  <si>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</si>
  <si>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</si>
  <si>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</si>
  <si>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</si>
  <si>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</si>
  <si>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</si>
  <si>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</si>
  <si>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</si>
  <si>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</si>
  <si>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</si>
  <si>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</si>
  <si>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</si>
  <si>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</si>
  <si>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</si>
  <si>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</si>
  <si>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</si>
  <si>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</si>
  <si>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</si>
  <si>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</si>
  <si>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</si>
  <si>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</si>
  <si>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</si>
  <si>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</si>
  <si>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</si>
  <si>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</si>
  <si>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</si>
  <si>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</si>
  <si>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</si>
  <si>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</si>
  <si>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</si>
  <si>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</si>
  <si>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</si>
  <si>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</si>
  <si>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</si>
  <si>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</si>
  <si>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</si>
  <si>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</si>
  <si>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</si>
  <si>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</si>
  <si>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</si>
  <si>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</si>
  <si>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</si>
  <si>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D.1.9. - Opěrná stěna</t>
  </si>
  <si>
    <t>STA</t>
  </si>
  <si>
    <t>1</t>
  </si>
  <si>
    <t>{807ecfd2-79c0-4d04-89a4-2bf740e66f31}</t>
  </si>
  <si>
    <t>2</t>
  </si>
  <si>
    <t>a1</t>
  </si>
  <si>
    <t>278,103</t>
  </si>
  <si>
    <t>a2</t>
  </si>
  <si>
    <t>18,599</t>
  </si>
  <si>
    <t>KRYCÍ LIST SOUPISU PRACÍ</t>
  </si>
  <si>
    <t>a3</t>
  </si>
  <si>
    <t>28,866</t>
  </si>
  <si>
    <t>a4</t>
  </si>
  <si>
    <t>30,55</t>
  </si>
  <si>
    <t>a6</t>
  </si>
  <si>
    <t>61,738</t>
  </si>
  <si>
    <t>a5</t>
  </si>
  <si>
    <t>185,65</t>
  </si>
  <si>
    <t>Objekt:</t>
  </si>
  <si>
    <t>a9</t>
  </si>
  <si>
    <t>290,934</t>
  </si>
  <si>
    <t>a10</t>
  </si>
  <si>
    <t>970,888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</si>
  <si>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</si>
  <si>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</si>
  <si>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</si>
  <si>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</si>
  <si>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</si>
  <si>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</si>
  <si>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</si>
  <si>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</si>
  <si>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</si>
  <si>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</si>
  <si>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</si>
  <si>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</si>
  <si>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</si>
  <si>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</si>
  <si>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</si>
  <si>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</si>
  <si>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</si>
  <si>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</si>
  <si>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</si>
  <si>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</si>
  <si>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</si>
  <si>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</si>
  <si>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</si>
  <si>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</si>
  <si>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</si>
  <si>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</si>
  <si>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</si>
  <si>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</si>
  <si>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</si>
  <si>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</si>
  <si>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</si>
  <si>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</si>
  <si>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120001101</t>
  </si>
  <si>
    <t>Příplatek za ztížení odkopávky nebo prokkopávky v blízkosti inženýrských sítí</t>
  </si>
  <si>
    <t>m3</t>
  </si>
  <si>
    <t>CS ÚRS 2019 01</t>
  </si>
  <si>
    <t>4</t>
  </si>
  <si>
    <t>-596412883</t>
  </si>
  <si>
    <t>PP</t>
  </si>
  <si>
    <t>Příplatek k cenám vykopávek za ztížení vykopávky  v blízkosti inženýrských sítí nebo výbušnin v horninách jakékoliv třídy</t>
  </si>
  <si>
    <t>VV</t>
  </si>
  <si>
    <t>a1*0,2</t>
  </si>
  <si>
    <t>131201102</t>
  </si>
  <si>
    <t>Hloubení jam nezapažených v hornině tř. 3 objemu do 1000 m3</t>
  </si>
  <si>
    <t>361024286</t>
  </si>
  <si>
    <t>Hloubení nezapažených jam a zářezů s urovnáním dna do předepsaného profilu a spádu v hornině tř. 3 přes 100 do 1 000 m3</t>
  </si>
  <si>
    <t>"op01"</t>
  </si>
  <si>
    <t>(9,99+0,35)*(2,9+4,3)*0,5*1,1+2,3*0,76*0,5*10,34</t>
  </si>
  <si>
    <t>"op02"</t>
  </si>
  <si>
    <t>9,4*(3,2+4,3)*0,5*1,08+2,25*0,91*0,5*9,4</t>
  </si>
  <si>
    <t>"op03"</t>
  </si>
  <si>
    <t>9,59*(3,2+4,3)*0,5*1,25+2,3*0,5*1,13*9,59</t>
  </si>
  <si>
    <t>"op04-1"</t>
  </si>
  <si>
    <t>(3,2+4,5)*0,5*4,71*1,33+2,4*0,5*1,16*4,71</t>
  </si>
  <si>
    <t>"op04-2"</t>
  </si>
  <si>
    <t>(3,2+4,5)*0,5*4,7*1,27+2,4*0,5*1,13*4,7</t>
  </si>
  <si>
    <t>"op05-1"</t>
  </si>
  <si>
    <t>(3,2+4,5)*0,5*4,71*1,22+2,3*0,5*1,07*4,71</t>
  </si>
  <si>
    <t>"op05-2"</t>
  </si>
  <si>
    <t>(3,2+4,3)*0,5*6,2*1,18+2,3*0,5*1,07*6,2</t>
  </si>
  <si>
    <t>Součet</t>
  </si>
  <si>
    <t>a1*0,5</t>
  </si>
  <si>
    <t>3</t>
  </si>
  <si>
    <t>131201109</t>
  </si>
  <si>
    <t>Příplatek za lepivost u hloubení jam nezapažených v hornině tř. 3</t>
  </si>
  <si>
    <t>1967515849</t>
  </si>
  <si>
    <t>Hloubení nezapažených jam a zářezů s urovnáním dna do předepsaného profilu a spádu Příplatek k cenám za lepivost horniny tř. 3</t>
  </si>
  <si>
    <t>a1*0,5*0,5</t>
  </si>
  <si>
    <t>131301102</t>
  </si>
  <si>
    <t>Hloubení jam nezapažených v hornině tř. 4 objemu do 1000 m3</t>
  </si>
  <si>
    <t>572914078</t>
  </si>
  <si>
    <t>Hloubení nezapažených jam a zářezů s urovnáním dna do předepsaného profilu a spádu v hornině tř. 4 přes 100 do 1 000 m3</t>
  </si>
  <si>
    <t>5</t>
  </si>
  <si>
    <t>131301109</t>
  </si>
  <si>
    <t>Příplatek za lepivost u hloubení jam nezapažených v hornině tř. 4</t>
  </si>
  <si>
    <t>94307783</t>
  </si>
  <si>
    <t>Hloubení nezapažených jam a zářezů s urovnáním dna do předepsaného profilu a spádu Příplatek k cenám za lepivost horniny tř. 4</t>
  </si>
  <si>
    <t>6</t>
  </si>
  <si>
    <t>131303102</t>
  </si>
  <si>
    <t>Hloubení jam ručním nebo pneum nářadím v nesoudržných horninách tř. 4</t>
  </si>
  <si>
    <t>722665658</t>
  </si>
  <si>
    <t>Hloubení zapažených i nezapažených jam ručním nebo pneumatickým nářadím  s urovnáním dna do předepsaného profilu a spádu v horninách tř. 4 nesoudržných</t>
  </si>
  <si>
    <t>"ruční dočištění"</t>
  </si>
  <si>
    <t>(1,7*9,39+9,4*1,85+9,59*2)*0,1+4,71*2*0,15+4,7*2*0,35+4,71*1,85*0,35+4,7*0,7*1,7</t>
  </si>
  <si>
    <t>7</t>
  </si>
  <si>
    <t>162701105</t>
  </si>
  <si>
    <t>Vodorovné přemístění do 10000 m výkopku/sypaniny z horniny tř. 1 až 4</t>
  </si>
  <si>
    <t>-119943733</t>
  </si>
  <si>
    <t>Vodorovné přemístění výkopku nebo sypaniny po suchu  na obvyklém dopravním prostředku, bez naložení výkopku, avšak se složením bez rozhrnutí z horniny tř. 1 až 4 na vzdálenost přes 9 000 do 10 000 m</t>
  </si>
  <si>
    <t>a1+a2</t>
  </si>
  <si>
    <t>8</t>
  </si>
  <si>
    <t>171201201</t>
  </si>
  <si>
    <t>Uložení sypaniny na skládky</t>
  </si>
  <si>
    <t>-1763342066</t>
  </si>
  <si>
    <t>Uložení sypaniny  na skládky</t>
  </si>
  <si>
    <t>9</t>
  </si>
  <si>
    <t>171201211</t>
  </si>
  <si>
    <t>Poplatek za uložení stavebního odpadu - zeminy a kameniva na skládce</t>
  </si>
  <si>
    <t>t</t>
  </si>
  <si>
    <t>-779732384</t>
  </si>
  <si>
    <t>Poplatek za uložení stavebního odpadu na skládce (skládkovné) zeminy a kameniva zatříděného do Katalogu odpadů pod kódem 170 504</t>
  </si>
  <si>
    <t>(a1+a2)*1,8</t>
  </si>
  <si>
    <t>10</t>
  </si>
  <si>
    <t>174101101</t>
  </si>
  <si>
    <t>Zásyp jam, šachet rýh nebo kolem objektů sypaninou se zhutněním</t>
  </si>
  <si>
    <t>-1444233068</t>
  </si>
  <si>
    <t>Zásyp sypaninou z jakékoliv horniny  s uložením výkopku ve vrstvách se zhutněním jam, šachet, rýh nebo kolem objektů v těchto vykopávkách</t>
  </si>
  <si>
    <t>(48,4+0,45+0,38)*0,9*0,8-0,4*0,35*47</t>
  </si>
  <si>
    <t>11</t>
  </si>
  <si>
    <t>M</t>
  </si>
  <si>
    <t>005005</t>
  </si>
  <si>
    <t>Nákup zásypového materiálu - hutněný hlinitý štěrkopísek</t>
  </si>
  <si>
    <t>-1624819591</t>
  </si>
  <si>
    <t>"ozn 8"  a3</t>
  </si>
  <si>
    <t>Zakládání</t>
  </si>
  <si>
    <t>12</t>
  </si>
  <si>
    <t>212755211</t>
  </si>
  <si>
    <t>Trativody z drenážních trubek plastových flexibilních D 50 mm bez lože</t>
  </si>
  <si>
    <t>m</t>
  </si>
  <si>
    <t>-903569576</t>
  </si>
  <si>
    <t>Trativody bez lože z drenážních trubek  plastových flexibilních D 50 mm</t>
  </si>
  <si>
    <t>0,6*40</t>
  </si>
  <si>
    <t>13</t>
  </si>
  <si>
    <t>212755214</t>
  </si>
  <si>
    <t>Trativody z drenážních trubek plastových flexibilních D 100 mm bez lože</t>
  </si>
  <si>
    <t>1087198818</t>
  </si>
  <si>
    <t>Trativody bez lože z drenážních trubek  plastových flexibilních D 100 mm</t>
  </si>
  <si>
    <t>14</t>
  </si>
  <si>
    <t>213141111</t>
  </si>
  <si>
    <t>Zřízení vrstvy z geotextilie v rovině nebo ve sklonu do 1:5 š do 3 m</t>
  </si>
  <si>
    <t>m2</t>
  </si>
  <si>
    <t>-1326311396</t>
  </si>
  <si>
    <t>Zřízení vrstvy z geotextilie  filtrační, separační, odvodňovací, ochranné, výztužné nebo protierozní v rovině nebo ve sklonu do 1:5, šířky do 3 m</t>
  </si>
  <si>
    <t>0,65*47</t>
  </si>
  <si>
    <t>69311172</t>
  </si>
  <si>
    <t>geotextilie PP s ÚV stabilizací 300g/m2</t>
  </si>
  <si>
    <t>-223574678</t>
  </si>
  <si>
    <t>a4*1,15</t>
  </si>
  <si>
    <t>16</t>
  </si>
  <si>
    <t>2476811</t>
  </si>
  <si>
    <t>Těsnění z jílu se zhutněním</t>
  </si>
  <si>
    <t>1690547656</t>
  </si>
  <si>
    <t>Obsyp a těsnění  se zhutněním z jílu</t>
  </si>
  <si>
    <t>"ozn 7"  0,15*(0,75*(4,7+9,39)+0,9*(9,39+4,7)+1,05*(4,7*2+9,38)+0,75*0,9*(48,4+0,45+0,35))</t>
  </si>
  <si>
    <t>17</t>
  </si>
  <si>
    <t>58125110</t>
  </si>
  <si>
    <t>jíl surový kusový</t>
  </si>
  <si>
    <t>2035817085</t>
  </si>
  <si>
    <t>11,427*1,8</t>
  </si>
  <si>
    <t>18</t>
  </si>
  <si>
    <t>271532212</t>
  </si>
  <si>
    <t>Podsyp pod základové konstrukce se zhutněním z hrubého kameniva frakce 16 až 32 mm</t>
  </si>
  <si>
    <t>-1435657569</t>
  </si>
  <si>
    <t>Podsyp pod základové konstrukce se zhutněním a urovnáním povrchu z kameniva hrubého, frakce 16 - 32 mm</t>
  </si>
  <si>
    <t>"ozn 6"  1,8*2,5*(48,4+0,45+0,35)</t>
  </si>
  <si>
    <t>19</t>
  </si>
  <si>
    <t>273313511</t>
  </si>
  <si>
    <t>Základové desky z betonu tř. C 12/15 X0</t>
  </si>
  <si>
    <t>-2138547362</t>
  </si>
  <si>
    <t>Základy z betonu prostého desky z betonu kamenem neprokládaného tř. C 12/15</t>
  </si>
  <si>
    <t>"podkladní deska"</t>
  </si>
  <si>
    <t>(9,39*1,7+9,4*1,85+2*9,5)*0,1</t>
  </si>
  <si>
    <t>2*4,51*0,15+0,35*4,7*2+4,71*1,85*0,35+4,7*1,7*0,7</t>
  </si>
  <si>
    <t>Svislé a kompletní konstrukce</t>
  </si>
  <si>
    <t>20</t>
  </si>
  <si>
    <t>327324127</t>
  </si>
  <si>
    <t>Opěrné zdi a valy ze ŽB odolného proti agresivnímu prostředí tř. C 25/30 XC2 XF3</t>
  </si>
  <si>
    <t>297721035</t>
  </si>
  <si>
    <t>Opěrné zdi a valy z betonu železového  odolný proti agresivnímu prostředí tř. C 25/30</t>
  </si>
  <si>
    <t>"op01"  (1,5*0,35+0,35*0,5*(2,027+2,429))*9,39</t>
  </si>
  <si>
    <t>"op02"  (1,65*0,35+0,35*0,5*(2,43+2,832))*9,39</t>
  </si>
  <si>
    <t>"op03"  (1,8*0,35+0,35*0,5*(2,833+3,235))*9,38</t>
  </si>
  <si>
    <t>"op04-1"  (1,8*0,35+0,35*0,5*(2,888+3,086))*4,7</t>
  </si>
  <si>
    <t>"op04-2"  (1,8*0,35+0,35*0,5*(2,736+2,938))*4,7</t>
  </si>
  <si>
    <t>"op05-1"  (1,65*0,35+0,35*0,5*(2,588+2,704))*4,7</t>
  </si>
  <si>
    <t>"op05-2"   (1,5*0,35+0,35*0,5*(2,354+2,471))*4,7</t>
  </si>
  <si>
    <t>a7</t>
  </si>
  <si>
    <t>327351211</t>
  </si>
  <si>
    <t>Bednění opěrných zdí a valů svislých i skloněných zřízení</t>
  </si>
  <si>
    <t>461383617</t>
  </si>
  <si>
    <t>Bednění opěrných zdí a valů  svislých i skloněných, výšky do 20 m zřízení</t>
  </si>
  <si>
    <t>"op01"  1,5*0,35+9,39*0,35*2+2,027*0,35+(2,027+2,429)*0,5*9,4*2</t>
  </si>
  <si>
    <t>"op02"  9,4*0,35*2+0,15*0,35+(2,43+2,832)*0,5*9,39*2</t>
  </si>
  <si>
    <t>"op03"  9,38*0,35*2+0,15*0,35+(2,833+3,235)*0,5*9,38*2+1,8*0,35</t>
  </si>
  <si>
    <t>"op04-1"  1,8*0,35*2+4,7*0,35*2+(2,885+3,086)*0,5*4,7*2</t>
  </si>
  <si>
    <t>"op04-2"  (1,8+4,7)*2*0,35+(2,736+2,938)*0,5*4,7*2</t>
  </si>
  <si>
    <t>"op05-1"  (1,65+4,7)*2*0,35+(2,588+2,704)*0,5*4,7*2</t>
  </si>
  <si>
    <t>"op05-2"  (1,5+4,7)*2*0,35+(2,354+2,471)*0,5*4,7*2+2,471*0,35</t>
  </si>
  <si>
    <t>22</t>
  </si>
  <si>
    <t>327351221</t>
  </si>
  <si>
    <t>Bednění opěrných zdí a valů svislých i skloněných odstranění</t>
  </si>
  <si>
    <t>-1932036425</t>
  </si>
  <si>
    <t>Bednění opěrných zdí a valů  svislých i skloněných, výšky do 20 m odstranění</t>
  </si>
  <si>
    <t>23</t>
  </si>
  <si>
    <t>327361016</t>
  </si>
  <si>
    <t>Výztuž opěrných zdí a valů D nad 12 mm z betonářské oceli 10 505</t>
  </si>
  <si>
    <t>34961353</t>
  </si>
  <si>
    <t>Výztuž opěrných zdí a valů  průměru přes 12 mm, z oceli 10 505 (R) nebo BSt 500</t>
  </si>
  <si>
    <t>0,044+0,214+4,115</t>
  </si>
  <si>
    <t>24</t>
  </si>
  <si>
    <t>341351911</t>
  </si>
  <si>
    <t>Příplatek k cenám bednění nosných stěn za pohledový beton</t>
  </si>
  <si>
    <t>729322904</t>
  </si>
  <si>
    <t>Bednění stěn a příček nosných Příplatek k cenám bednění za pohledový beton</t>
  </si>
  <si>
    <t>a9*0,4</t>
  </si>
  <si>
    <t>Úpravy povrchů, podlahy a osazování výplní</t>
  </si>
  <si>
    <t>25</t>
  </si>
  <si>
    <t>62463122</t>
  </si>
  <si>
    <t>Tmelení silikonovým tmelem spár š do 15 mm včetně penetrace</t>
  </si>
  <si>
    <t>-1942147766</t>
  </si>
  <si>
    <t>Úprava vnějších spár - tmelení spáry včetně penetračního nátěru tmelem silikonovým, šířky spáry do 15 mm</t>
  </si>
  <si>
    <t>0,35*4+2*(2,938+3,235+2,832+2,429)</t>
  </si>
  <si>
    <t>Ostatní konstrukce a práce, bourání</t>
  </si>
  <si>
    <t>26</t>
  </si>
  <si>
    <t>911121111</t>
  </si>
  <si>
    <t>Montáž zábradlí ocelového přichyceného vruty do betonového podkladu</t>
  </si>
  <si>
    <t>-74872071</t>
  </si>
  <si>
    <t>Montáž zábradlí ocelového  přichyceného vruty do betonového podkladu</t>
  </si>
  <si>
    <t>27</t>
  </si>
  <si>
    <t>553912</t>
  </si>
  <si>
    <t>zábradelní díl ZA01 - ZA05, úprava žár zink</t>
  </si>
  <si>
    <t>kg</t>
  </si>
  <si>
    <t>-617952312</t>
  </si>
  <si>
    <t>(47+(0,25+0,3)*2)*3,54</t>
  </si>
  <si>
    <t>1,1*33*6,69</t>
  </si>
  <si>
    <t>1,45*(2+10+48+2+2)*2,27</t>
  </si>
  <si>
    <t>0,7*11*32*0,952</t>
  </si>
  <si>
    <t>0,1*2*32*0,952</t>
  </si>
  <si>
    <t>0,16*0,21*33*96</t>
  </si>
  <si>
    <t>Mezisoučet</t>
  </si>
  <si>
    <t>a10*1,06</t>
  </si>
  <si>
    <t>28</t>
  </si>
  <si>
    <t>95331212</t>
  </si>
  <si>
    <t>Vložky do svislých dilatačních spár z extrudovaných polystyrénových desek tl do 20 mm</t>
  </si>
  <si>
    <t>-1412871269</t>
  </si>
  <si>
    <t>Vložky svislé do dilatačních spár z polystyrenových desek  extrudovaných včetně dodání a osazení, v jakémkoliv zdivu přes 10 do 20 mm</t>
  </si>
  <si>
    <t>2,938*0,35+3,235*0,35+1,65*0,35+2,832+0,35+1,5*0,35+2,429*0,35</t>
  </si>
  <si>
    <t>29</t>
  </si>
  <si>
    <t>9535115</t>
  </si>
  <si>
    <t>Překrytí dilatační spáry - typ dle PD</t>
  </si>
  <si>
    <t>kus</t>
  </si>
  <si>
    <t>1412817528</t>
  </si>
  <si>
    <t xml:space="preserve"> Překrytí dilatační spáry - typ dle PD</t>
  </si>
  <si>
    <t>"ozn B"  12</t>
  </si>
  <si>
    <t>30</t>
  </si>
  <si>
    <t>953961113</t>
  </si>
  <si>
    <t>Kotvy chemickým tmelem M 12 hl 110 mm do betonu, ŽB nebo kamene s vyvrtáním otvoru</t>
  </si>
  <si>
    <t>-1721410730</t>
  </si>
  <si>
    <t>Kotvy chemické s vyvrtáním otvoru  do betonu, železobetonu nebo tvrdého kamene tmel, velikost M 12, hloubka 110 mm</t>
  </si>
  <si>
    <t>31</t>
  </si>
  <si>
    <t>977131110</t>
  </si>
  <si>
    <t>Vrty příklepovými vrtáky D do 16 mm do cihelného zdiva nebo prostého betonu</t>
  </si>
  <si>
    <t>362978090</t>
  </si>
  <si>
    <t>Vrty příklepovými vrtáky do cihelného zdiva nebo prostého betonu průměru do 16 mm</t>
  </si>
  <si>
    <t>0,12*4*33</t>
  </si>
  <si>
    <t>32</t>
  </si>
  <si>
    <t>985324111</t>
  </si>
  <si>
    <t>Impregnační nátěr betonu dvojnásobný (OS-A)</t>
  </si>
  <si>
    <t>-1020782802</t>
  </si>
  <si>
    <t>Ochranný nátěr betonu na bázi silanu impregnační dvojnásobný (OS-A)</t>
  </si>
  <si>
    <t>"transparentní"</t>
  </si>
  <si>
    <t>0,35*2*47+0,5*9,39*(1,8+1,2)+9,39*0,5*(1,8+2,1)+9,38*0,5*2,1*2</t>
  </si>
  <si>
    <t>9,4*0,5*(2,1+1,95)+9,4*0,5*(1,95+1,5)</t>
  </si>
  <si>
    <t>998</t>
  </si>
  <si>
    <t>Přesun hmot</t>
  </si>
  <si>
    <t>33</t>
  </si>
  <si>
    <t>998152111</t>
  </si>
  <si>
    <t>Přesun hmot pro montované zdi a valy v do 12 m</t>
  </si>
  <si>
    <t>-1140826206</t>
  </si>
  <si>
    <t>Přesun hmot pro zdi a valy samostatné  montované z dílců železobetonových nebo z předpjatého betonu vodorovná dopravní vzdálenost do 50 m, pro zdi výšky do 12 m</t>
  </si>
  <si>
    <t>PSV</t>
  </si>
  <si>
    <t>Práce a dodávky PSV</t>
  </si>
  <si>
    <t>711</t>
  </si>
  <si>
    <t>Izolace proti vodě, vlhkosti a plynům</t>
  </si>
  <si>
    <t>34</t>
  </si>
  <si>
    <t>711121131</t>
  </si>
  <si>
    <t>Provedení izolace proti zemní vlhkosti vodorovné za horka nátěrem asfaltovým</t>
  </si>
  <si>
    <t>-1964729881</t>
  </si>
  <si>
    <t>Provedení izolace proti zemní vlhkosti natěradly a tmely za horka  na ploše vodorovné V nátěrem asfaltovým</t>
  </si>
  <si>
    <t>1,5*(4,7+9,39)+1,8*(9,38+9,4)+1,65*(9,39+4,7)-47*0,35</t>
  </si>
  <si>
    <t>a6*2</t>
  </si>
  <si>
    <t>35</t>
  </si>
  <si>
    <t>711122131</t>
  </si>
  <si>
    <t>Provedení izolace proti zemní vlhkosti svislé za horka nátěrem asfaltovým</t>
  </si>
  <si>
    <t>-1432849939</t>
  </si>
  <si>
    <t>Provedení izolace proti zemní vlhkosti natěradly a tmely za horka  na ploše svislé S nátěrem asfaltovým</t>
  </si>
  <si>
    <t>47*(2,3+0,95+0,35*2)</t>
  </si>
  <si>
    <t>a5*2</t>
  </si>
  <si>
    <t>36</t>
  </si>
  <si>
    <t>11161332</t>
  </si>
  <si>
    <t xml:space="preserve">asfalt pro izolaci  </t>
  </si>
  <si>
    <t>650643219</t>
  </si>
  <si>
    <t>a5*2*0,0017+a6*2*0,0015</t>
  </si>
  <si>
    <t>37</t>
  </si>
  <si>
    <t>711493112</t>
  </si>
  <si>
    <t>Izolace proti podpovrchové a tlakové vodě vodorovná těsnicí stěrkou jednosložkovou na bázi cementu</t>
  </si>
  <si>
    <t>-2031786033</t>
  </si>
  <si>
    <t>Izolace proti podpovrchové a tlakové vodě - ostatní na ploše vodorovné V jednosložkovou na bázi cementu</t>
  </si>
  <si>
    <t>"ozn A"  47*0,3*2</t>
  </si>
  <si>
    <t>38</t>
  </si>
  <si>
    <t>998711101</t>
  </si>
  <si>
    <t>Přesun hmot tonážní pro izolace proti vodě, vlhkosti a plynům v objektech výšky do 6 m</t>
  </si>
  <si>
    <t>570114589</t>
  </si>
  <si>
    <t>Přesun hmot pro izolace proti vodě, vlhkosti a plynům  stanovený z hmotnosti přesunovaného materiálu vodorovná dopravní vzdálenost do 50 m v objektech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</si>
</sst>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8"/>
      <color rgb="FF000000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69696"/>
      <name val="Arial CE"/>
      <charset val="1"/>
    </font>
    <font>
      <sz val="7"/>
      <name val="Arial CE"/>
      <charset val="1"/>
    </font>
    <font>
      <sz val="8"/>
      <color rgb="FF505050"/>
      <name val="Arial CE"/>
      <charset val="1"/>
    </font>
    <font>
      <sz val="8"/>
      <color rgb="FF800080"/>
      <name val="Arial CE"/>
      <charset val="1"/>
    </font>
    <font>
      <sz val="8"/>
      <color rgb="FFFF0000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0000A8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Border="0" applyProtection="0"/>
  </cellStyleXfs>
  <cellXfs count="246">
    <xf numFmtId="0" fontId="0" fillId="0" borderId="0" xfId="0"/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Border="1" applyAlignment="1" applyProtection="1">
      <alignment horizontal="center"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4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25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0" fontId="26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4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0" fontId="28" fillId="0" borderId="20" xfId="0" applyFont="1" applyBorder="1" applyAlignment="1" applyProtection="1">
      <alignment vertical="center"/>
      <protection locked="0"/>
    </xf>
    <xf numFmtId="4" fontId="28" fillId="0" borderId="2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0" fontId="29" fillId="0" borderId="20" xfId="0" applyFont="1" applyBorder="1" applyAlignment="1">
      <alignment horizontal="left" vertical="center"/>
    </xf>
    <xf numFmtId="0" fontId="29" fillId="0" borderId="20" xfId="0" applyFont="1" applyBorder="1" applyAlignment="1">
      <alignment vertical="center"/>
    </xf>
    <xf numFmtId="0" fontId="29" fillId="0" borderId="20" xfId="0" applyFont="1" applyBorder="1" applyAlignment="1" applyProtection="1">
      <alignment vertical="center"/>
      <protection locked="0"/>
    </xf>
    <xf numFmtId="4" fontId="29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 applyProtection="1">
      <alignment horizontal="center" vertical="center" wrapText="1"/>
      <protection locked="0"/>
    </xf>
    <xf numFmtId="0" fontId="14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32" fillId="0" borderId="0" xfId="0" applyFont="1" applyAlignment="1"/>
    <xf numFmtId="0" fontId="32" fillId="0" borderId="3" xfId="0" applyFont="1" applyBorder="1" applyAlignment="1"/>
    <xf numFmtId="0" fontId="32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2" fillId="0" borderId="0" xfId="0" applyFont="1" applyAlignment="1" applyProtection="1">
      <protection locked="0"/>
    </xf>
    <xf numFmtId="4" fontId="28" fillId="0" borderId="0" xfId="0" applyNumberFormat="1" applyFont="1" applyAlignment="1"/>
    <xf numFmtId="0" fontId="32" fillId="0" borderId="18" xfId="0" applyFont="1" applyBorder="1" applyAlignment="1"/>
    <xf numFmtId="0" fontId="32" fillId="0" borderId="0" xfId="0" applyFont="1" applyBorder="1" applyAlignment="1"/>
    <xf numFmtId="166" fontId="32" fillId="0" borderId="0" xfId="0" applyNumberFormat="1" applyFont="1" applyBorder="1" applyAlignment="1"/>
    <xf numFmtId="166" fontId="32" fillId="0" borderId="14" xfId="0" applyNumberFormat="1" applyFont="1" applyBorder="1" applyAlignment="1"/>
    <xf numFmtId="0" fontId="32" fillId="0" borderId="0" xfId="0" applyFont="1" applyAlignment="1">
      <alignment horizontal="center"/>
    </xf>
    <xf numFmtId="4" fontId="32" fillId="0" borderId="0" xfId="0" applyNumberFormat="1" applyFont="1" applyAlignment="1">
      <alignment vertical="center"/>
    </xf>
    <xf numFmtId="0" fontId="29" fillId="0" borderId="0" xfId="0" applyFont="1" applyAlignment="1">
      <alignment horizontal="left"/>
    </xf>
    <xf numFmtId="4" fontId="29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167" fontId="35" fillId="0" borderId="0" xfId="0" applyNumberFormat="1" applyFont="1" applyAlignment="1">
      <alignment vertical="center"/>
    </xf>
    <xf numFmtId="0" fontId="35" fillId="0" borderId="0" xfId="0" applyFont="1" applyAlignment="1" applyProtection="1">
      <alignment vertical="center"/>
      <protection locked="0"/>
    </xf>
    <xf numFmtId="0" fontId="35" fillId="0" borderId="18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 applyProtection="1">
      <alignment vertical="center"/>
      <protection locked="0"/>
    </xf>
    <xf numFmtId="0" fontId="36" fillId="0" borderId="18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14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37" fillId="0" borderId="0" xfId="0" applyNumberFormat="1" applyFont="1" applyAlignment="1">
      <alignment vertical="center"/>
    </xf>
    <xf numFmtId="0" fontId="37" fillId="0" borderId="0" xfId="0" applyFont="1" applyAlignment="1" applyProtection="1">
      <alignment vertical="center"/>
      <protection locked="0"/>
    </xf>
    <xf numFmtId="0" fontId="37" fillId="0" borderId="18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14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40" fillId="0" borderId="0" xfId="0" applyNumberFormat="1" applyFont="1" applyAlignment="1">
      <alignment vertical="center"/>
    </xf>
    <xf numFmtId="0" fontId="40" fillId="0" borderId="0" xfId="0" applyFont="1" applyAlignment="1" applyProtection="1">
      <alignment vertical="center"/>
      <protection locked="0"/>
    </xf>
    <xf numFmtId="0" fontId="40" fillId="0" borderId="18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14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253800</xdr:colOff>
      <xdr:row>1</xdr:row>
      <xdr:rowOff>127080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53800" cy="2538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253800</xdr:colOff>
      <xdr:row>1</xdr:row>
      <xdr:rowOff>69840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53800" cy="253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zoomScaleNormal="100" workbookViewId="0">
      <selection activeCell="AG102" sqref="AG102"/>
    </sheetView>
  </sheetViews>
  <sheetFormatPr defaultRowHeight="11.25"/>
  <cols>
    <col min="1" max="1" width="5.5" customWidth="1"/>
    <col min="2" max="2" width="1.1640625" customWidth="1"/>
    <col min="3" max="3" width="2.83203125" customWidth="1"/>
    <col min="4" max="33" width="1.6640625" customWidth="1"/>
    <col min="34" max="34" width="2.1640625" customWidth="1"/>
    <col min="35" max="35" width="21.1640625" customWidth="1"/>
    <col min="36" max="37" width="1.6640625" customWidth="1"/>
    <col min="38" max="38" width="5.5" customWidth="1"/>
    <col min="39" max="39" width="2.1640625" customWidth="1"/>
    <col min="40" max="40" width="8.83203125" customWidth="1"/>
    <col min="41" max="41" width="5" customWidth="1"/>
    <col min="42" max="42" width="2.83203125" customWidth="1"/>
    <col min="43" max="43" width="10.5" hidden="1" customWidth="1"/>
    <col min="44" max="44" width="9.1640625" customWidth="1"/>
    <col min="45" max="47" width="17.1640625" hidden="1" customWidth="1"/>
    <col min="48" max="49" width="14.5" hidden="1" customWidth="1"/>
    <col min="50" max="51" width="16.6640625" hidden="1" customWidth="1"/>
    <col min="52" max="52" width="14.5" hidden="1" customWidth="1"/>
    <col min="53" max="53" width="12.83203125" hidden="1" customWidth="1"/>
    <col min="54" max="54" width="16.6640625" hidden="1" customWidth="1"/>
    <col min="55" max="55" width="14.5" hidden="1" customWidth="1"/>
    <col min="56" max="56" width="12.83203125" hidden="1" customWidth="1"/>
    <col min="57" max="57" width="44.33203125" customWidth="1"/>
    <col min="58" max="70" width="8.83203125" customWidth="1"/>
    <col min="71" max="91" width="8.83203125" hidden="1" customWidth="1"/>
    <col min="92" max="1025" width="8.83203125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6.950000000000003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14</v>
      </c>
      <c r="BS5" s="16" t="s">
        <v>5</v>
      </c>
    </row>
    <row r="6" spans="1:74" ht="36.950000000000003" customHeight="1">
      <c r="B6" s="19"/>
      <c r="D6" s="24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5</v>
      </c>
    </row>
    <row r="8" spans="1:74" ht="12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5</v>
      </c>
    </row>
    <row r="9" spans="1:74" ht="14.45" customHeight="1">
      <c r="B9" s="19"/>
      <c r="AR9" s="19"/>
      <c r="BE9" s="12"/>
      <c r="BS9" s="16" t="s">
        <v>5</v>
      </c>
    </row>
    <row r="10" spans="1:74" ht="12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5</v>
      </c>
    </row>
    <row r="11" spans="1:74" ht="18.600000000000001" customHeight="1">
      <c r="B11" s="19"/>
      <c r="E11" s="26" t="s">
        <v>25</v>
      </c>
      <c r="AK11" s="25" t="s">
        <v>26</v>
      </c>
      <c r="AN11" s="26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" customHeight="1">
      <c r="B13" s="19"/>
      <c r="D13" s="25" t="s">
        <v>27</v>
      </c>
      <c r="AK13" s="25" t="s">
        <v>24</v>
      </c>
      <c r="AN13" s="28" t="s">
        <v>28</v>
      </c>
      <c r="AR13" s="19"/>
      <c r="BE13" s="12"/>
      <c r="BS13" s="16" t="s">
        <v>5</v>
      </c>
    </row>
    <row r="14" spans="1:74" ht="12.75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26</v>
      </c>
      <c r="AN14" s="28" t="s">
        <v>28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" customHeight="1">
      <c r="B16" s="19"/>
      <c r="D16" s="25" t="s">
        <v>29</v>
      </c>
      <c r="AK16" s="25" t="s">
        <v>24</v>
      </c>
      <c r="AN16" s="26"/>
      <c r="AR16" s="19"/>
      <c r="BE16" s="12"/>
      <c r="BS16" s="16" t="s">
        <v>2</v>
      </c>
    </row>
    <row r="17" spans="1:71" ht="18.600000000000001" customHeight="1">
      <c r="B17" s="19"/>
      <c r="E17" s="26" t="s">
        <v>25</v>
      </c>
      <c r="AK17" s="25" t="s">
        <v>26</v>
      </c>
      <c r="AN17" s="26"/>
      <c r="AR17" s="19"/>
      <c r="BE17" s="12"/>
      <c r="BS17" s="16" t="s">
        <v>30</v>
      </c>
    </row>
    <row r="18" spans="1:71" ht="6.95" customHeight="1">
      <c r="B18" s="19"/>
      <c r="AR18" s="19"/>
      <c r="BE18" s="12"/>
      <c r="BS18" s="16" t="s">
        <v>5</v>
      </c>
    </row>
    <row r="19" spans="1:71" ht="12" customHeight="1">
      <c r="B19" s="19"/>
      <c r="D19" s="25" t="s">
        <v>31</v>
      </c>
      <c r="AK19" s="25" t="s">
        <v>24</v>
      </c>
      <c r="AN19" s="26"/>
      <c r="AR19" s="19"/>
      <c r="BE19" s="12"/>
      <c r="BS19" s="16" t="s">
        <v>5</v>
      </c>
    </row>
    <row r="20" spans="1:71" ht="18.600000000000001" customHeight="1">
      <c r="B20" s="19"/>
      <c r="E20" s="26" t="s">
        <v>25</v>
      </c>
      <c r="AK20" s="25" t="s">
        <v>26</v>
      </c>
      <c r="AN20" s="26"/>
      <c r="AR20" s="19"/>
      <c r="BE20" s="12"/>
      <c r="BS20" s="16" t="s">
        <v>30</v>
      </c>
    </row>
    <row r="21" spans="1:71" ht="6.95" customHeight="1">
      <c r="B21" s="19"/>
      <c r="AR21" s="19"/>
      <c r="BE21" s="12"/>
    </row>
    <row r="22" spans="1:71" ht="12" customHeight="1">
      <c r="B22" s="19"/>
      <c r="D22" s="25" t="s">
        <v>32</v>
      </c>
      <c r="AR22" s="19"/>
      <c r="BE22" s="12"/>
    </row>
    <row r="23" spans="1:71" ht="14.4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5" customHeight="1">
      <c r="B24" s="19"/>
      <c r="AR24" s="19"/>
      <c r="BE24" s="12"/>
    </row>
    <row r="25" spans="1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34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35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36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5" customHeight="1">
      <c r="B29" s="36"/>
      <c r="D29" s="25" t="s">
        <v>37</v>
      </c>
      <c r="F29" s="25" t="s">
        <v>38</v>
      </c>
      <c r="L29" s="6">
        <v>0.21</v>
      </c>
      <c r="M29" s="6"/>
      <c r="N29" s="6"/>
      <c r="O29" s="6"/>
      <c r="P29" s="6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ROUND(AV94, 2)</f>
        <v>0</v>
      </c>
      <c r="AL29" s="5"/>
      <c r="AM29" s="5"/>
      <c r="AN29" s="5"/>
      <c r="AO29" s="5"/>
      <c r="AR29" s="36"/>
      <c r="BE29" s="12"/>
    </row>
    <row r="30" spans="1:71" s="35" customFormat="1" ht="14.45" customHeight="1">
      <c r="B30" s="36"/>
      <c r="F30" s="25" t="s">
        <v>39</v>
      </c>
      <c r="L30" s="6">
        <v>0.15</v>
      </c>
      <c r="M30" s="6"/>
      <c r="N30" s="6"/>
      <c r="O30" s="6"/>
      <c r="P30" s="6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ROUND(AW94, 2)</f>
        <v>0</v>
      </c>
      <c r="AL30" s="5"/>
      <c r="AM30" s="5"/>
      <c r="AN30" s="5"/>
      <c r="AO30" s="5"/>
      <c r="AR30" s="36"/>
      <c r="BE30" s="12"/>
    </row>
    <row r="31" spans="1:71" s="35" customFormat="1" ht="14.45" hidden="1" customHeight="1">
      <c r="B31" s="36"/>
      <c r="F31" s="25" t="s">
        <v>40</v>
      </c>
      <c r="L31" s="6">
        <v>0.21</v>
      </c>
      <c r="M31" s="6"/>
      <c r="N31" s="6"/>
      <c r="O31" s="6"/>
      <c r="P31" s="6"/>
      <c r="W31" s="5">
        <f>ROUND(BB94,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1:71" s="35" customFormat="1" ht="14.45" hidden="1" customHeight="1">
      <c r="B32" s="36"/>
      <c r="F32" s="25" t="s">
        <v>41</v>
      </c>
      <c r="L32" s="6">
        <v>0.15</v>
      </c>
      <c r="M32" s="6"/>
      <c r="N32" s="6"/>
      <c r="O32" s="6"/>
      <c r="P32" s="6"/>
      <c r="W32" s="5">
        <f>ROUND(BC94,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1:57" s="35" customFormat="1" ht="14.45" hidden="1" customHeight="1">
      <c r="B33" s="36"/>
      <c r="F33" s="25" t="s">
        <v>42</v>
      </c>
      <c r="L33" s="6">
        <v>0</v>
      </c>
      <c r="M33" s="6"/>
      <c r="N33" s="6"/>
      <c r="O33" s="6"/>
      <c r="P33" s="6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  <c r="BE33" s="12"/>
    </row>
    <row r="34" spans="1:57" s="34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" customHeight="1">
      <c r="A35" s="30"/>
      <c r="B35" s="31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4" t="s">
        <v>45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1"/>
      <c r="BE35" s="30"/>
    </row>
    <row r="36" spans="1:57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5" customHeight="1">
      <c r="B38" s="19"/>
      <c r="AR38" s="19"/>
    </row>
    <row r="39" spans="1:57" ht="14.45" customHeight="1">
      <c r="B39" s="19"/>
      <c r="AR39" s="19"/>
    </row>
    <row r="40" spans="1:57" ht="14.45" customHeight="1">
      <c r="B40" s="19"/>
      <c r="AR40" s="19"/>
    </row>
    <row r="41" spans="1:57" ht="14.45" customHeight="1">
      <c r="B41" s="19"/>
      <c r="AR41" s="19"/>
    </row>
    <row r="42" spans="1:57" ht="14.45" customHeight="1">
      <c r="B42" s="19"/>
      <c r="AR42" s="19"/>
    </row>
    <row r="43" spans="1:57" ht="14.45" customHeight="1">
      <c r="B43" s="19"/>
      <c r="AR43" s="19"/>
    </row>
    <row r="44" spans="1:57" ht="14.45" customHeight="1">
      <c r="B44" s="19"/>
      <c r="AR44" s="19"/>
    </row>
    <row r="45" spans="1:57" ht="14.45" customHeight="1">
      <c r="B45" s="19"/>
      <c r="AR45" s="19"/>
    </row>
    <row r="46" spans="1:57" ht="14.45" customHeight="1">
      <c r="B46" s="19"/>
      <c r="AR46" s="19"/>
    </row>
    <row r="47" spans="1:57" ht="14.45" customHeight="1">
      <c r="B47" s="19"/>
      <c r="AR47" s="19"/>
    </row>
    <row r="48" spans="1:57" ht="14.45" customHeight="1">
      <c r="B48" s="19"/>
      <c r="AR48" s="19"/>
    </row>
    <row r="49" spans="1:57" s="34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2.75">
      <c r="A60" s="30"/>
      <c r="B60" s="31"/>
      <c r="C60" s="30"/>
      <c r="D60" s="4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48</v>
      </c>
      <c r="AI60" s="33"/>
      <c r="AJ60" s="33"/>
      <c r="AK60" s="33"/>
      <c r="AL60" s="33"/>
      <c r="AM60" s="44" t="s">
        <v>49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2.75">
      <c r="A64" s="30"/>
      <c r="B64" s="31"/>
      <c r="C64" s="30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2.75">
      <c r="A75" s="30"/>
      <c r="B75" s="31"/>
      <c r="C75" s="30"/>
      <c r="D75" s="4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48</v>
      </c>
      <c r="AI75" s="33"/>
      <c r="AJ75" s="33"/>
      <c r="AK75" s="33"/>
      <c r="AL75" s="33"/>
      <c r="AM75" s="44" t="s">
        <v>49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  <c r="BE77" s="30"/>
    </row>
    <row r="81" spans="1:91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  <c r="BE81" s="30"/>
    </row>
    <row r="82" spans="1:91" s="34" customFormat="1" ht="24.95" customHeight="1">
      <c r="A82" s="30"/>
      <c r="B82" s="31"/>
      <c r="C82" s="20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50" customFormat="1" ht="12" customHeight="1">
      <c r="B84" s="51"/>
      <c r="C84" s="25" t="s">
        <v>12</v>
      </c>
      <c r="L84" s="50" t="str">
        <f>K5</f>
        <v>OS</v>
      </c>
      <c r="AR84" s="51"/>
    </row>
    <row r="85" spans="1:91" s="52" customFormat="1" ht="36.950000000000003" customHeight="1">
      <c r="B85" s="53"/>
      <c r="C85" s="54" t="s">
        <v>15</v>
      </c>
      <c r="L85" s="2" t="str">
        <f>K6</f>
        <v>Parkoviště u zimního stadionu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R85" s="53"/>
    </row>
    <row r="86" spans="1:91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34" customFormat="1" ht="12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Rychnov nad Kněžnou, ul. U Stadionu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" t="str">
        <f>IF(AN8= "","",AN8)</f>
        <v>07/ 2019</v>
      </c>
      <c r="AN87" s="1"/>
      <c r="AO87" s="30"/>
      <c r="AP87" s="30"/>
      <c r="AQ87" s="30"/>
      <c r="AR87" s="31"/>
      <c r="BE87" s="30"/>
    </row>
    <row r="88" spans="1:91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34" customFormat="1" ht="14.85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0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34" t="str">
        <f>IF(E17="","",E17)</f>
        <v xml:space="preserve"> </v>
      </c>
      <c r="AN89" s="234"/>
      <c r="AO89" s="234"/>
      <c r="AP89" s="234"/>
      <c r="AQ89" s="30"/>
      <c r="AR89" s="31"/>
      <c r="AS89" s="235" t="s">
        <v>53</v>
      </c>
      <c r="AT89" s="23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0"/>
    </row>
    <row r="90" spans="1:91" s="34" customFormat="1" ht="14.85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50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34" t="str">
        <f>IF(E20="","",E20)</f>
        <v xml:space="preserve"> </v>
      </c>
      <c r="AN90" s="234"/>
      <c r="AO90" s="234"/>
      <c r="AP90" s="234"/>
      <c r="AQ90" s="30"/>
      <c r="AR90" s="31"/>
      <c r="AS90" s="235"/>
      <c r="AT90" s="23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0"/>
    </row>
    <row r="91" spans="1:91" s="34" customFormat="1" ht="10.7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5"/>
      <c r="AT91" s="23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0"/>
    </row>
    <row r="92" spans="1:91" s="34" customFormat="1" ht="29.25" customHeight="1">
      <c r="A92" s="30"/>
      <c r="B92" s="31"/>
      <c r="C92" s="236" t="s">
        <v>54</v>
      </c>
      <c r="D92" s="236"/>
      <c r="E92" s="236"/>
      <c r="F92" s="236"/>
      <c r="G92" s="236"/>
      <c r="H92" s="60"/>
      <c r="I92" s="237" t="s">
        <v>55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8" t="s">
        <v>56</v>
      </c>
      <c r="AH92" s="238"/>
      <c r="AI92" s="238"/>
      <c r="AJ92" s="238"/>
      <c r="AK92" s="238"/>
      <c r="AL92" s="238"/>
      <c r="AM92" s="238"/>
      <c r="AN92" s="239" t="s">
        <v>57</v>
      </c>
      <c r="AO92" s="239"/>
      <c r="AP92" s="239"/>
      <c r="AQ92" s="61" t="s">
        <v>58</v>
      </c>
      <c r="AR92" s="31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0"/>
    </row>
    <row r="93" spans="1:91" s="34" customFormat="1" ht="10.7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0"/>
    </row>
    <row r="94" spans="1:91" s="68" customFormat="1" ht="32.450000000000003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0">
        <f>ROUND(AG95,2)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72"/>
      <c r="AR94" s="69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3</v>
      </c>
      <c r="BX94" s="77" t="s">
        <v>76</v>
      </c>
      <c r="CL94" s="77"/>
    </row>
    <row r="95" spans="1:91" s="88" customFormat="1" ht="26.1" customHeight="1">
      <c r="A95" s="79" t="s">
        <v>77</v>
      </c>
      <c r="B95" s="80"/>
      <c r="C95" s="81"/>
      <c r="D95" s="242"/>
      <c r="E95" s="242"/>
      <c r="F95" s="242"/>
      <c r="G95" s="242"/>
      <c r="H95" s="242"/>
      <c r="I95" s="82"/>
      <c r="J95" s="242" t="s">
        <v>78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3">
        <f>'operka - D.1.2 - Opěrná s...'!J30</f>
        <v>0</v>
      </c>
      <c r="AH95" s="243"/>
      <c r="AI95" s="243"/>
      <c r="AJ95" s="243"/>
      <c r="AK95" s="243"/>
      <c r="AL95" s="243"/>
      <c r="AM95" s="243"/>
      <c r="AN95" s="243">
        <f>SUM(AG95,AT95)</f>
        <v>0</v>
      </c>
      <c r="AO95" s="243"/>
      <c r="AP95" s="243"/>
      <c r="AQ95" s="83" t="s">
        <v>79</v>
      </c>
      <c r="AR95" s="80"/>
      <c r="AS95" s="84">
        <v>0</v>
      </c>
      <c r="AT95" s="85">
        <f>ROUND(SUM(AV95:AW95),2)</f>
        <v>0</v>
      </c>
      <c r="AU95" s="86">
        <f>'operka - D.1.2 - Opěrná s...'!P125</f>
        <v>0</v>
      </c>
      <c r="AV95" s="85">
        <f>'operka - D.1.2 - Opěrná s...'!J33</f>
        <v>0</v>
      </c>
      <c r="AW95" s="85">
        <f>'operka - D.1.2 - Opěrná s...'!J34</f>
        <v>0</v>
      </c>
      <c r="AX95" s="85">
        <f>'operka - D.1.2 - Opěrná s...'!J35</f>
        <v>0</v>
      </c>
      <c r="AY95" s="85">
        <f>'operka - D.1.2 - Opěrná s...'!J36</f>
        <v>0</v>
      </c>
      <c r="AZ95" s="85">
        <f>'operka - D.1.2 - Opěrná s...'!F33</f>
        <v>0</v>
      </c>
      <c r="BA95" s="85">
        <f>'operka - D.1.2 - Opěrná s...'!F34</f>
        <v>0</v>
      </c>
      <c r="BB95" s="85">
        <f>'operka - D.1.2 - Opěrná s...'!F35</f>
        <v>0</v>
      </c>
      <c r="BC95" s="85">
        <f>'operka - D.1.2 - Opěrná s...'!F36</f>
        <v>0</v>
      </c>
      <c r="BD95" s="87">
        <f>'operka - D.1.2 - Opěrná s...'!F37</f>
        <v>0</v>
      </c>
      <c r="BT95" s="89" t="s">
        <v>80</v>
      </c>
      <c r="BV95" s="89" t="s">
        <v>75</v>
      </c>
      <c r="BW95" s="89" t="s">
        <v>81</v>
      </c>
      <c r="BX95" s="89" t="s">
        <v>3</v>
      </c>
      <c r="CL95" s="89"/>
      <c r="CM95" s="89" t="s">
        <v>82</v>
      </c>
    </row>
    <row r="96" spans="1:91" s="34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5" customHeight="1">
      <c r="A97" s="30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operka - D.1.2 - Opěrná s...'!C2" display="/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9"/>
  <sheetViews>
    <sheetView showGridLines="0" topLeftCell="A16" zoomScaleNormal="100" workbookViewId="0">
      <selection activeCell="F19" sqref="F19"/>
    </sheetView>
  </sheetViews>
  <sheetFormatPr defaultRowHeight="11.25"/>
  <cols>
    <col min="1" max="1" width="5.5" customWidth="1"/>
    <col min="2" max="2" width="1.1640625" customWidth="1"/>
    <col min="3" max="4" width="2.83203125" customWidth="1"/>
    <col min="5" max="5" width="11.5" customWidth="1"/>
    <col min="6" max="6" width="33.83203125" customWidth="1"/>
    <col min="7" max="7" width="4.6640625" customWidth="1"/>
    <col min="8" max="8" width="10" customWidth="1"/>
    <col min="9" max="9" width="13.5" style="90" customWidth="1"/>
    <col min="10" max="11" width="13.5" customWidth="1"/>
    <col min="12" max="12" width="6.1640625" customWidth="1"/>
    <col min="13" max="13" width="7.1640625" hidden="1" customWidth="1"/>
    <col min="14" max="14" width="8.83203125" hidden="1" customWidth="1"/>
    <col min="15" max="20" width="9.5" hidden="1" customWidth="1"/>
    <col min="21" max="21" width="10.83203125" hidden="1" customWidth="1"/>
    <col min="22" max="22" width="8.1640625" customWidth="1"/>
    <col min="23" max="23" width="10.83203125" customWidth="1"/>
    <col min="24" max="24" width="8.1640625" customWidth="1"/>
    <col min="25" max="25" width="10" customWidth="1"/>
    <col min="26" max="26" width="7.33203125" customWidth="1"/>
    <col min="27" max="27" width="10" customWidth="1"/>
    <col min="28" max="28" width="10.83203125" customWidth="1"/>
    <col min="29" max="29" width="7.33203125" customWidth="1"/>
    <col min="30" max="30" width="10" customWidth="1"/>
    <col min="31" max="31" width="10.83203125" customWidth="1"/>
    <col min="32" max="43" width="8.83203125" customWidth="1"/>
    <col min="44" max="65" width="8.83203125" hidden="1" customWidth="1"/>
    <col min="66" max="1025" width="8.83203125" customWidth="1"/>
  </cols>
  <sheetData>
    <row r="2" spans="1:56" ht="36.950000000000003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81</v>
      </c>
      <c r="AZ2" s="91" t="s">
        <v>83</v>
      </c>
      <c r="BA2" s="91"/>
      <c r="BB2" s="91"/>
      <c r="BC2" s="91" t="s">
        <v>84</v>
      </c>
      <c r="BD2" s="91" t="s">
        <v>82</v>
      </c>
    </row>
    <row r="3" spans="1:56" ht="6.95" customHeight="1">
      <c r="B3" s="17"/>
      <c r="C3" s="18"/>
      <c r="D3" s="18"/>
      <c r="E3" s="18"/>
      <c r="F3" s="18"/>
      <c r="G3" s="18"/>
      <c r="H3" s="18"/>
      <c r="I3" s="92"/>
      <c r="J3" s="18"/>
      <c r="K3" s="18"/>
      <c r="L3" s="19"/>
      <c r="AT3" s="16" t="s">
        <v>82</v>
      </c>
      <c r="AZ3" s="91" t="s">
        <v>85</v>
      </c>
      <c r="BA3" s="91"/>
      <c r="BB3" s="91"/>
      <c r="BC3" s="91" t="s">
        <v>86</v>
      </c>
      <c r="BD3" s="91" t="s">
        <v>82</v>
      </c>
    </row>
    <row r="4" spans="1:56" ht="24.95" customHeight="1">
      <c r="B4" s="19"/>
      <c r="D4" s="20" t="s">
        <v>87</v>
      </c>
      <c r="L4" s="19"/>
      <c r="M4" s="93" t="s">
        <v>9</v>
      </c>
      <c r="AT4" s="16" t="s">
        <v>2</v>
      </c>
      <c r="AZ4" s="91" t="s">
        <v>88</v>
      </c>
      <c r="BA4" s="91"/>
      <c r="BB4" s="91"/>
      <c r="BC4" s="91" t="s">
        <v>89</v>
      </c>
      <c r="BD4" s="91" t="s">
        <v>82</v>
      </c>
    </row>
    <row r="5" spans="1:56" ht="6.95" customHeight="1">
      <c r="B5" s="19"/>
      <c r="L5" s="19"/>
      <c r="AZ5" s="91" t="s">
        <v>90</v>
      </c>
      <c r="BA5" s="91"/>
      <c r="BB5" s="91"/>
      <c r="BC5" s="91" t="s">
        <v>91</v>
      </c>
      <c r="BD5" s="91" t="s">
        <v>82</v>
      </c>
    </row>
    <row r="6" spans="1:56" ht="12" customHeight="1">
      <c r="B6" s="19"/>
      <c r="D6" s="25" t="s">
        <v>15</v>
      </c>
      <c r="L6" s="19"/>
      <c r="AZ6" s="91" t="s">
        <v>92</v>
      </c>
      <c r="BA6" s="91"/>
      <c r="BB6" s="91"/>
      <c r="BC6" s="91" t="s">
        <v>93</v>
      </c>
      <c r="BD6" s="91" t="s">
        <v>82</v>
      </c>
    </row>
    <row r="7" spans="1:56" ht="14.45" customHeight="1">
      <c r="B7" s="19"/>
      <c r="E7" s="244" t="str">
        <f>'Rekapitulace stavby'!K6</f>
        <v>Parkoviště u zimního stadionu</v>
      </c>
      <c r="F7" s="244"/>
      <c r="G7" s="244"/>
      <c r="H7" s="244"/>
      <c r="L7" s="19"/>
      <c r="AZ7" s="91" t="s">
        <v>94</v>
      </c>
      <c r="BA7" s="91"/>
      <c r="BB7" s="91"/>
      <c r="BC7" s="91" t="s">
        <v>95</v>
      </c>
      <c r="BD7" s="91" t="s">
        <v>82</v>
      </c>
    </row>
    <row r="8" spans="1:56" s="34" customFormat="1" ht="12" customHeight="1">
      <c r="A8" s="30"/>
      <c r="B8" s="31"/>
      <c r="C8" s="30"/>
      <c r="D8" s="25" t="s">
        <v>96</v>
      </c>
      <c r="E8" s="30"/>
      <c r="F8" s="30"/>
      <c r="G8" s="30"/>
      <c r="H8" s="30"/>
      <c r="I8" s="94"/>
      <c r="J8" s="30"/>
      <c r="K8" s="30"/>
      <c r="L8" s="4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Z8" s="91" t="s">
        <v>97</v>
      </c>
      <c r="BA8" s="91"/>
      <c r="BB8" s="91"/>
      <c r="BC8" s="91" t="s">
        <v>98</v>
      </c>
      <c r="BD8" s="91" t="s">
        <v>82</v>
      </c>
    </row>
    <row r="9" spans="1:56" s="34" customFormat="1" ht="14.45" customHeight="1">
      <c r="A9" s="30"/>
      <c r="B9" s="31"/>
      <c r="C9" s="30"/>
      <c r="D9" s="30"/>
      <c r="E9" s="2" t="s">
        <v>78</v>
      </c>
      <c r="F9" s="2"/>
      <c r="G9" s="2"/>
      <c r="H9" s="2"/>
      <c r="I9" s="94"/>
      <c r="J9" s="30"/>
      <c r="K9" s="30"/>
      <c r="L9" s="4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Z9" s="91" t="s">
        <v>99</v>
      </c>
      <c r="BA9" s="91"/>
      <c r="BB9" s="91"/>
      <c r="BC9" s="91" t="s">
        <v>100</v>
      </c>
      <c r="BD9" s="91" t="s">
        <v>82</v>
      </c>
    </row>
    <row r="10" spans="1:56" s="34" customFormat="1">
      <c r="A10" s="30"/>
      <c r="B10" s="31"/>
      <c r="C10" s="30"/>
      <c r="D10" s="30"/>
      <c r="E10" s="30"/>
      <c r="F10" s="30"/>
      <c r="G10" s="30"/>
      <c r="H10" s="30"/>
      <c r="I10" s="94"/>
      <c r="J10" s="30"/>
      <c r="K10" s="30"/>
      <c r="L10" s="4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34" customFormat="1" ht="12" customHeight="1">
      <c r="A11" s="30"/>
      <c r="B11" s="31"/>
      <c r="C11" s="30"/>
      <c r="D11" s="25" t="s">
        <v>17</v>
      </c>
      <c r="E11" s="30"/>
      <c r="F11" s="26"/>
      <c r="G11" s="30"/>
      <c r="H11" s="30"/>
      <c r="I11" s="95" t="s">
        <v>18</v>
      </c>
      <c r="J11" s="26"/>
      <c r="K11" s="30"/>
      <c r="L11" s="4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34" customFormat="1" ht="12" customHeight="1">
      <c r="A12" s="30"/>
      <c r="B12" s="31"/>
      <c r="C12" s="30"/>
      <c r="D12" s="25" t="s">
        <v>19</v>
      </c>
      <c r="E12" s="30"/>
      <c r="F12" s="26" t="s">
        <v>20</v>
      </c>
      <c r="G12" s="30"/>
      <c r="H12" s="30"/>
      <c r="I12" s="95" t="s">
        <v>21</v>
      </c>
      <c r="J12" s="96" t="str">
        <f>'Rekapitulace stavby'!AN8</f>
        <v>07/ 2019</v>
      </c>
      <c r="K12" s="30"/>
      <c r="L12" s="4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34" customFormat="1" ht="10.7" customHeight="1">
      <c r="A13" s="30"/>
      <c r="B13" s="31"/>
      <c r="C13" s="30"/>
      <c r="D13" s="30"/>
      <c r="E13" s="30"/>
      <c r="F13" s="30"/>
      <c r="G13" s="30"/>
      <c r="H13" s="30"/>
      <c r="I13" s="94"/>
      <c r="J13" s="30"/>
      <c r="K13" s="30"/>
      <c r="L13" s="4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34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95" t="s">
        <v>24</v>
      </c>
      <c r="J14" s="26" t="str">
        <f>IF('Rekapitulace stavby'!AN10="","",'Rekapitulace stavby'!AN10)</f>
        <v/>
      </c>
      <c r="K14" s="30"/>
      <c r="L14" s="4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34" customFormat="1" ht="18" customHeight="1">
      <c r="A15" s="30"/>
      <c r="B15" s="31"/>
      <c r="C15" s="30"/>
      <c r="D15" s="30"/>
      <c r="E15" s="26" t="str">
        <f>IF('Rekapitulace stavby'!E11="","",'Rekapitulace stavby'!E11)</f>
        <v xml:space="preserve"> </v>
      </c>
      <c r="F15" s="30"/>
      <c r="G15" s="30"/>
      <c r="H15" s="30"/>
      <c r="I15" s="95" t="s">
        <v>26</v>
      </c>
      <c r="J15" s="26" t="str">
        <f>IF('Rekapitulace stavby'!AN11="","",'Rekapitulace stavby'!AN11)</f>
        <v/>
      </c>
      <c r="K15" s="30"/>
      <c r="L15" s="4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34" customFormat="1" ht="6.95" customHeight="1">
      <c r="A16" s="30"/>
      <c r="B16" s="31"/>
      <c r="C16" s="30"/>
      <c r="D16" s="30"/>
      <c r="E16" s="30"/>
      <c r="F16" s="30"/>
      <c r="G16" s="30"/>
      <c r="H16" s="30"/>
      <c r="I16" s="94"/>
      <c r="J16" s="30"/>
      <c r="K16" s="30"/>
      <c r="L16" s="4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95" t="s">
        <v>24</v>
      </c>
      <c r="J17" s="27" t="str">
        <f>'Rekapitulace stavby'!AN13</f>
        <v>Vyplň údaj</v>
      </c>
      <c r="K17" s="30"/>
      <c r="L17" s="4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8" customHeight="1">
      <c r="A18" s="30"/>
      <c r="B18" s="31"/>
      <c r="C18" s="30"/>
      <c r="D18" s="30"/>
      <c r="E18" s="245" t="str">
        <f>'Rekapitulace stavby'!E14</f>
        <v>Vyplň údaj</v>
      </c>
      <c r="F18" s="245"/>
      <c r="G18" s="245"/>
      <c r="H18" s="245"/>
      <c r="I18" s="95" t="s">
        <v>26</v>
      </c>
      <c r="J18" s="27" t="str">
        <f>'Rekapitulace stavby'!AN14</f>
        <v>Vyplň údaj</v>
      </c>
      <c r="K18" s="30"/>
      <c r="L18" s="4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6.95" customHeight="1">
      <c r="A19" s="30"/>
      <c r="B19" s="31"/>
      <c r="C19" s="30"/>
      <c r="D19" s="30"/>
      <c r="E19" s="30"/>
      <c r="F19" s="30"/>
      <c r="G19" s="30"/>
      <c r="H19" s="30"/>
      <c r="I19" s="94"/>
      <c r="J19" s="30"/>
      <c r="K19" s="30"/>
      <c r="L19" s="4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95" t="s">
        <v>24</v>
      </c>
      <c r="J20" s="26" t="str">
        <f>IF('Rekapitulace stavby'!AN16="","",'Rekapitulace stavby'!AN16)</f>
        <v/>
      </c>
      <c r="K20" s="30"/>
      <c r="L20" s="4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8" customHeight="1">
      <c r="A21" s="30"/>
      <c r="B21" s="31"/>
      <c r="C21" s="30"/>
      <c r="D21" s="30"/>
      <c r="E21" s="26" t="str">
        <f>IF('Rekapitulace stavby'!E17="","",'Rekapitulace stavby'!E17)</f>
        <v xml:space="preserve"> </v>
      </c>
      <c r="F21" s="30"/>
      <c r="G21" s="30"/>
      <c r="H21" s="30"/>
      <c r="I21" s="95" t="s">
        <v>26</v>
      </c>
      <c r="J21" s="26" t="str">
        <f>IF('Rekapitulace stavby'!AN17="","",'Rekapitulace stavby'!AN17)</f>
        <v/>
      </c>
      <c r="K21" s="30"/>
      <c r="L21" s="4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6.95" customHeight="1">
      <c r="A22" s="30"/>
      <c r="B22" s="31"/>
      <c r="C22" s="30"/>
      <c r="D22" s="30"/>
      <c r="E22" s="30"/>
      <c r="F22" s="30"/>
      <c r="G22" s="30"/>
      <c r="H22" s="30"/>
      <c r="I22" s="94"/>
      <c r="J22" s="30"/>
      <c r="K22" s="30"/>
      <c r="L22" s="4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95" t="s">
        <v>24</v>
      </c>
      <c r="J23" s="26" t="str">
        <f>IF('Rekapitulace stavby'!AN19="","",'Rekapitulace stavby'!AN19)</f>
        <v/>
      </c>
      <c r="K23" s="30"/>
      <c r="L23" s="4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8" customHeight="1">
      <c r="A24" s="30"/>
      <c r="B24" s="31"/>
      <c r="C24" s="30"/>
      <c r="D24" s="30"/>
      <c r="E24" s="26" t="str">
        <f>IF('Rekapitulace stavby'!E20="","",'Rekapitulace stavby'!E20)</f>
        <v xml:space="preserve"> </v>
      </c>
      <c r="F24" s="30"/>
      <c r="G24" s="30"/>
      <c r="H24" s="30"/>
      <c r="I24" s="95" t="s">
        <v>26</v>
      </c>
      <c r="J24" s="26" t="str">
        <f>IF('Rekapitulace stavby'!AN20="","",'Rekapitulace stavby'!AN20)</f>
        <v/>
      </c>
      <c r="K24" s="30"/>
      <c r="L24" s="4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4" customFormat="1" ht="6.95" customHeight="1">
      <c r="A25" s="30"/>
      <c r="B25" s="31"/>
      <c r="C25" s="30"/>
      <c r="D25" s="30"/>
      <c r="E25" s="30"/>
      <c r="F25" s="30"/>
      <c r="G25" s="30"/>
      <c r="H25" s="30"/>
      <c r="I25" s="94"/>
      <c r="J25" s="30"/>
      <c r="K25" s="30"/>
      <c r="L25" s="4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4" customFormat="1" ht="12" customHeight="1">
      <c r="A26" s="30"/>
      <c r="B26" s="31"/>
      <c r="C26" s="30"/>
      <c r="D26" s="25" t="s">
        <v>32</v>
      </c>
      <c r="E26" s="30"/>
      <c r="F26" s="30"/>
      <c r="G26" s="30"/>
      <c r="H26" s="30"/>
      <c r="I26" s="94"/>
      <c r="J26" s="30"/>
      <c r="K26" s="30"/>
      <c r="L26" s="4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01" customFormat="1" ht="14.45" customHeight="1">
      <c r="A27" s="97"/>
      <c r="B27" s="98"/>
      <c r="C27" s="97"/>
      <c r="D27" s="97"/>
      <c r="E27" s="9"/>
      <c r="F27" s="9"/>
      <c r="G27" s="9"/>
      <c r="H27" s="9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34" customFormat="1" ht="6.95" customHeight="1">
      <c r="A28" s="30"/>
      <c r="B28" s="31"/>
      <c r="C28" s="30"/>
      <c r="D28" s="30"/>
      <c r="E28" s="30"/>
      <c r="F28" s="30"/>
      <c r="G28" s="30"/>
      <c r="H28" s="30"/>
      <c r="I28" s="94"/>
      <c r="J28" s="30"/>
      <c r="K28" s="30"/>
      <c r="L28" s="4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5" customHeight="1">
      <c r="A29" s="30"/>
      <c r="B29" s="31"/>
      <c r="C29" s="30"/>
      <c r="D29" s="66"/>
      <c r="E29" s="66"/>
      <c r="F29" s="66"/>
      <c r="G29" s="66"/>
      <c r="H29" s="66"/>
      <c r="I29" s="102"/>
      <c r="J29" s="66"/>
      <c r="K29" s="66"/>
      <c r="L29" s="4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25.35" customHeight="1">
      <c r="A30" s="30"/>
      <c r="B30" s="31"/>
      <c r="C30" s="30"/>
      <c r="D30" s="103" t="s">
        <v>33</v>
      </c>
      <c r="E30" s="30"/>
      <c r="F30" s="30"/>
      <c r="G30" s="30"/>
      <c r="H30" s="30"/>
      <c r="I30" s="94"/>
      <c r="J30" s="104">
        <f>ROUND(J125, 2)</f>
        <v>0</v>
      </c>
      <c r="K30" s="30"/>
      <c r="L30" s="4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6.95" customHeight="1">
      <c r="A31" s="30"/>
      <c r="B31" s="31"/>
      <c r="C31" s="30"/>
      <c r="D31" s="66"/>
      <c r="E31" s="66"/>
      <c r="F31" s="66"/>
      <c r="G31" s="66"/>
      <c r="H31" s="66"/>
      <c r="I31" s="102"/>
      <c r="J31" s="66"/>
      <c r="K31" s="66"/>
      <c r="L31" s="4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5" customHeight="1">
      <c r="A32" s="30"/>
      <c r="B32" s="31"/>
      <c r="C32" s="30"/>
      <c r="D32" s="30"/>
      <c r="E32" s="30"/>
      <c r="F32" s="105" t="s">
        <v>35</v>
      </c>
      <c r="G32" s="30"/>
      <c r="H32" s="30"/>
      <c r="I32" s="106" t="s">
        <v>34</v>
      </c>
      <c r="J32" s="105" t="s">
        <v>36</v>
      </c>
      <c r="K32" s="30"/>
      <c r="L32" s="4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5" customHeight="1">
      <c r="A33" s="30"/>
      <c r="B33" s="31"/>
      <c r="C33" s="30"/>
      <c r="D33" s="107" t="s">
        <v>37</v>
      </c>
      <c r="E33" s="25" t="s">
        <v>38</v>
      </c>
      <c r="F33" s="108">
        <f>ROUND((SUM(BE125:BE288)),  2)</f>
        <v>0</v>
      </c>
      <c r="G33" s="30"/>
      <c r="H33" s="30"/>
      <c r="I33" s="109">
        <v>0.21</v>
      </c>
      <c r="J33" s="108">
        <f>ROUND(((SUM(BE125:BE288))*I33),  2)</f>
        <v>0</v>
      </c>
      <c r="K33" s="30"/>
      <c r="L33" s="4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5" customHeight="1">
      <c r="A34" s="30"/>
      <c r="B34" s="31"/>
      <c r="C34" s="30"/>
      <c r="D34" s="30"/>
      <c r="E34" s="25" t="s">
        <v>39</v>
      </c>
      <c r="F34" s="108">
        <f>ROUND((SUM(BF125:BF288)),  2)</f>
        <v>0</v>
      </c>
      <c r="G34" s="30"/>
      <c r="H34" s="30"/>
      <c r="I34" s="109">
        <v>0.15</v>
      </c>
      <c r="J34" s="108">
        <f>ROUND(((SUM(BF125:BF288))*I34),  2)</f>
        <v>0</v>
      </c>
      <c r="K34" s="30"/>
      <c r="L34" s="4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5" hidden="1" customHeight="1">
      <c r="A35" s="30"/>
      <c r="B35" s="31"/>
      <c r="C35" s="30"/>
      <c r="D35" s="30"/>
      <c r="E35" s="25" t="s">
        <v>40</v>
      </c>
      <c r="F35" s="108">
        <f>ROUND((SUM(BG125:BG288)),  2)</f>
        <v>0</v>
      </c>
      <c r="G35" s="30"/>
      <c r="H35" s="30"/>
      <c r="I35" s="109">
        <v>0.21</v>
      </c>
      <c r="J35" s="108">
        <f>0</f>
        <v>0</v>
      </c>
      <c r="K35" s="30"/>
      <c r="L35" s="4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14.45" hidden="1" customHeight="1">
      <c r="A36" s="30"/>
      <c r="B36" s="31"/>
      <c r="C36" s="30"/>
      <c r="D36" s="30"/>
      <c r="E36" s="25" t="s">
        <v>41</v>
      </c>
      <c r="F36" s="108">
        <f>ROUND((SUM(BH125:BH288)),  2)</f>
        <v>0</v>
      </c>
      <c r="G36" s="30"/>
      <c r="H36" s="30"/>
      <c r="I36" s="109">
        <v>0.15</v>
      </c>
      <c r="J36" s="108">
        <f>0</f>
        <v>0</v>
      </c>
      <c r="K36" s="30"/>
      <c r="L36" s="4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14.45" hidden="1" customHeight="1">
      <c r="A37" s="30"/>
      <c r="B37" s="31"/>
      <c r="C37" s="30"/>
      <c r="D37" s="30"/>
      <c r="E37" s="25" t="s">
        <v>42</v>
      </c>
      <c r="F37" s="108">
        <f>ROUND((SUM(BI125:BI288)),  2)</f>
        <v>0</v>
      </c>
      <c r="G37" s="30"/>
      <c r="H37" s="30"/>
      <c r="I37" s="109">
        <v>0</v>
      </c>
      <c r="J37" s="108">
        <f>0</f>
        <v>0</v>
      </c>
      <c r="K37" s="30"/>
      <c r="L37" s="4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6.95" customHeight="1">
      <c r="A38" s="30"/>
      <c r="B38" s="31"/>
      <c r="C38" s="30"/>
      <c r="D38" s="30"/>
      <c r="E38" s="30"/>
      <c r="F38" s="30"/>
      <c r="G38" s="30"/>
      <c r="H38" s="30"/>
      <c r="I38" s="94"/>
      <c r="J38" s="30"/>
      <c r="K38" s="30"/>
      <c r="L38" s="4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4" customFormat="1" ht="25.35" customHeight="1">
      <c r="A39" s="30"/>
      <c r="B39" s="31"/>
      <c r="C39" s="110"/>
      <c r="D39" s="111" t="s">
        <v>43</v>
      </c>
      <c r="E39" s="60"/>
      <c r="F39" s="60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4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34" customFormat="1" ht="14.45" customHeight="1">
      <c r="A40" s="30"/>
      <c r="B40" s="31"/>
      <c r="C40" s="30"/>
      <c r="D40" s="30"/>
      <c r="E40" s="30"/>
      <c r="F40" s="30"/>
      <c r="G40" s="30"/>
      <c r="H40" s="30"/>
      <c r="I40" s="94"/>
      <c r="J40" s="30"/>
      <c r="K40" s="30"/>
      <c r="L40" s="4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9"/>
      <c r="L41" s="19"/>
    </row>
    <row r="42" spans="1:31" ht="14.45" customHeight="1">
      <c r="B42" s="19"/>
      <c r="L42" s="19"/>
    </row>
    <row r="43" spans="1:31" ht="14.45" customHeight="1">
      <c r="B43" s="19"/>
      <c r="L43" s="19"/>
    </row>
    <row r="44" spans="1:31" ht="14.45" customHeight="1">
      <c r="B44" s="19"/>
      <c r="L44" s="19"/>
    </row>
    <row r="45" spans="1:31" ht="14.45" customHeight="1">
      <c r="B45" s="19"/>
      <c r="L45" s="19"/>
    </row>
    <row r="46" spans="1:31" ht="14.45" customHeight="1">
      <c r="B46" s="19"/>
      <c r="L46" s="19"/>
    </row>
    <row r="47" spans="1:31" ht="14.45" customHeight="1">
      <c r="B47" s="19"/>
      <c r="L47" s="19"/>
    </row>
    <row r="48" spans="1:31" ht="14.45" customHeight="1">
      <c r="B48" s="19"/>
      <c r="L48" s="19"/>
    </row>
    <row r="49" spans="1:31" ht="14.45" customHeight="1">
      <c r="B49" s="19"/>
      <c r="L49" s="19"/>
    </row>
    <row r="50" spans="1:31" s="34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117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34" customFormat="1" ht="12.75">
      <c r="A61" s="30"/>
      <c r="B61" s="31"/>
      <c r="C61" s="30"/>
      <c r="D61" s="44" t="s">
        <v>48</v>
      </c>
      <c r="E61" s="33"/>
      <c r="F61" s="118" t="s">
        <v>49</v>
      </c>
      <c r="G61" s="44" t="s">
        <v>48</v>
      </c>
      <c r="H61" s="33"/>
      <c r="I61" s="119"/>
      <c r="J61" s="120" t="s">
        <v>49</v>
      </c>
      <c r="K61" s="33"/>
      <c r="L61" s="4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34" customFormat="1" ht="12.75">
      <c r="A65" s="30"/>
      <c r="B65" s="31"/>
      <c r="C65" s="30"/>
      <c r="D65" s="42" t="s">
        <v>50</v>
      </c>
      <c r="E65" s="45"/>
      <c r="F65" s="45"/>
      <c r="G65" s="42" t="s">
        <v>51</v>
      </c>
      <c r="H65" s="45"/>
      <c r="I65" s="121"/>
      <c r="J65" s="45"/>
      <c r="K65" s="45"/>
      <c r="L65" s="4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34" customFormat="1" ht="12.75">
      <c r="A76" s="30"/>
      <c r="B76" s="31"/>
      <c r="C76" s="30"/>
      <c r="D76" s="44" t="s">
        <v>48</v>
      </c>
      <c r="E76" s="33"/>
      <c r="F76" s="118" t="s">
        <v>49</v>
      </c>
      <c r="G76" s="44" t="s">
        <v>48</v>
      </c>
      <c r="H76" s="33"/>
      <c r="I76" s="119"/>
      <c r="J76" s="120" t="s">
        <v>49</v>
      </c>
      <c r="K76" s="33"/>
      <c r="L76" s="4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4.45" customHeight="1">
      <c r="A77" s="30"/>
      <c r="B77" s="46"/>
      <c r="C77" s="47"/>
      <c r="D77" s="47"/>
      <c r="E77" s="47"/>
      <c r="F77" s="47"/>
      <c r="G77" s="47"/>
      <c r="H77" s="47"/>
      <c r="I77" s="122"/>
      <c r="J77" s="47"/>
      <c r="K77" s="47"/>
      <c r="L77" s="4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123"/>
      <c r="J81" s="49"/>
      <c r="K81" s="49"/>
      <c r="L81" s="4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4.95" customHeight="1">
      <c r="A82" s="30"/>
      <c r="B82" s="31"/>
      <c r="C82" s="20" t="s">
        <v>101</v>
      </c>
      <c r="D82" s="30"/>
      <c r="E82" s="30"/>
      <c r="F82" s="30"/>
      <c r="G82" s="30"/>
      <c r="H82" s="30"/>
      <c r="I82" s="94"/>
      <c r="J82" s="30"/>
      <c r="K82" s="30"/>
      <c r="L82" s="4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94"/>
      <c r="J83" s="30"/>
      <c r="K83" s="30"/>
      <c r="L83" s="4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94"/>
      <c r="J84" s="30"/>
      <c r="K84" s="30"/>
      <c r="L84" s="4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14.45" customHeight="1">
      <c r="A85" s="30"/>
      <c r="B85" s="31"/>
      <c r="C85" s="30"/>
      <c r="D85" s="30"/>
      <c r="E85" s="244" t="str">
        <f>E7</f>
        <v>Parkoviště u zimního stadionu</v>
      </c>
      <c r="F85" s="244"/>
      <c r="G85" s="244"/>
      <c r="H85" s="244"/>
      <c r="I85" s="94"/>
      <c r="J85" s="30"/>
      <c r="K85" s="30"/>
      <c r="L85" s="4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12" customHeight="1">
      <c r="A86" s="30"/>
      <c r="B86" s="31"/>
      <c r="C86" s="25" t="s">
        <v>96</v>
      </c>
      <c r="D86" s="30"/>
      <c r="E86" s="30"/>
      <c r="F86" s="30"/>
      <c r="G86" s="30"/>
      <c r="H86" s="30"/>
      <c r="I86" s="94"/>
      <c r="J86" s="30"/>
      <c r="K86" s="30"/>
      <c r="L86" s="4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4.45" customHeight="1">
      <c r="A87" s="30"/>
      <c r="B87" s="31"/>
      <c r="C87" s="30"/>
      <c r="D87" s="30"/>
      <c r="E87" s="2" t="str">
        <f>E9</f>
        <v>D.1.9. - Opěrná stěna</v>
      </c>
      <c r="F87" s="2"/>
      <c r="G87" s="2"/>
      <c r="H87" s="2"/>
      <c r="I87" s="94"/>
      <c r="J87" s="30"/>
      <c r="K87" s="30"/>
      <c r="L87" s="4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94"/>
      <c r="J88" s="30"/>
      <c r="K88" s="30"/>
      <c r="L88" s="4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2" customHeight="1">
      <c r="A89" s="30"/>
      <c r="B89" s="31"/>
      <c r="C89" s="25" t="s">
        <v>19</v>
      </c>
      <c r="D89" s="30"/>
      <c r="E89" s="30"/>
      <c r="F89" s="26" t="str">
        <f>F12</f>
        <v>Rychnov nad Kněžnou, ul. U Stadionu</v>
      </c>
      <c r="G89" s="30"/>
      <c r="H89" s="30"/>
      <c r="I89" s="95" t="s">
        <v>21</v>
      </c>
      <c r="J89" s="96" t="str">
        <f>IF(J12="","",J12)</f>
        <v>07/ 2019</v>
      </c>
      <c r="K89" s="30"/>
      <c r="L89" s="4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6.95" customHeight="1">
      <c r="A90" s="30"/>
      <c r="B90" s="31"/>
      <c r="C90" s="30"/>
      <c r="D90" s="30"/>
      <c r="E90" s="30"/>
      <c r="F90" s="30"/>
      <c r="G90" s="30"/>
      <c r="H90" s="30"/>
      <c r="I90" s="94"/>
      <c r="J90" s="30"/>
      <c r="K90" s="30"/>
      <c r="L90" s="4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14.85" customHeight="1">
      <c r="A91" s="30"/>
      <c r="B91" s="31"/>
      <c r="C91" s="25" t="s">
        <v>23</v>
      </c>
      <c r="D91" s="30"/>
      <c r="E91" s="30"/>
      <c r="F91" s="26" t="str">
        <f>E15</f>
        <v xml:space="preserve"> </v>
      </c>
      <c r="G91" s="30"/>
      <c r="H91" s="30"/>
      <c r="I91" s="95" t="s">
        <v>29</v>
      </c>
      <c r="J91" s="124" t="str">
        <f>E21</f>
        <v xml:space="preserve"> </v>
      </c>
      <c r="K91" s="30"/>
      <c r="L91" s="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14.85" customHeight="1">
      <c r="A92" s="30"/>
      <c r="B92" s="31"/>
      <c r="C92" s="25" t="s">
        <v>27</v>
      </c>
      <c r="D92" s="30"/>
      <c r="E92" s="30"/>
      <c r="F92" s="26" t="str">
        <f>IF(E18="","",E18)</f>
        <v>Vyplň údaj</v>
      </c>
      <c r="G92" s="30"/>
      <c r="H92" s="30"/>
      <c r="I92" s="95" t="s">
        <v>31</v>
      </c>
      <c r="J92" s="124" t="str">
        <f>E24</f>
        <v xml:space="preserve"> </v>
      </c>
      <c r="K92" s="30"/>
      <c r="L92" s="4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10.35" customHeight="1">
      <c r="A93" s="30"/>
      <c r="B93" s="31"/>
      <c r="C93" s="30"/>
      <c r="D93" s="30"/>
      <c r="E93" s="30"/>
      <c r="F93" s="30"/>
      <c r="G93" s="30"/>
      <c r="H93" s="30"/>
      <c r="I93" s="94"/>
      <c r="J93" s="30"/>
      <c r="K93" s="30"/>
      <c r="L93" s="4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4" customFormat="1" ht="29.25" customHeight="1">
      <c r="A94" s="30"/>
      <c r="B94" s="31"/>
      <c r="C94" s="125" t="s">
        <v>102</v>
      </c>
      <c r="D94" s="110"/>
      <c r="E94" s="110"/>
      <c r="F94" s="110"/>
      <c r="G94" s="110"/>
      <c r="H94" s="110"/>
      <c r="I94" s="126"/>
      <c r="J94" s="127" t="s">
        <v>103</v>
      </c>
      <c r="K94" s="110"/>
      <c r="L94" s="4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34" customFormat="1" ht="10.35" customHeight="1">
      <c r="A95" s="30"/>
      <c r="B95" s="31"/>
      <c r="C95" s="30"/>
      <c r="D95" s="30"/>
      <c r="E95" s="30"/>
      <c r="F95" s="30"/>
      <c r="G95" s="30"/>
      <c r="H95" s="30"/>
      <c r="I95" s="94"/>
      <c r="J95" s="30"/>
      <c r="K95" s="30"/>
      <c r="L95" s="4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34" customFormat="1" ht="22.7" customHeight="1">
      <c r="A96" s="30"/>
      <c r="B96" s="31"/>
      <c r="C96" s="128" t="s">
        <v>104</v>
      </c>
      <c r="D96" s="30"/>
      <c r="E96" s="30"/>
      <c r="F96" s="30"/>
      <c r="G96" s="30"/>
      <c r="H96" s="30"/>
      <c r="I96" s="94"/>
      <c r="J96" s="104">
        <f>J125</f>
        <v>0</v>
      </c>
      <c r="K96" s="30"/>
      <c r="L96" s="4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105</v>
      </c>
    </row>
    <row r="97" spans="1:31" s="129" customFormat="1" ht="24.95" customHeight="1">
      <c r="B97" s="130"/>
      <c r="D97" s="131" t="s">
        <v>106</v>
      </c>
      <c r="E97" s="132"/>
      <c r="F97" s="132"/>
      <c r="G97" s="132"/>
      <c r="H97" s="132"/>
      <c r="I97" s="133"/>
      <c r="J97" s="134">
        <f>J126</f>
        <v>0</v>
      </c>
      <c r="L97" s="130"/>
    </row>
    <row r="98" spans="1:31" s="135" customFormat="1" ht="19.899999999999999" customHeight="1">
      <c r="B98" s="136"/>
      <c r="D98" s="137" t="s">
        <v>107</v>
      </c>
      <c r="E98" s="138"/>
      <c r="F98" s="138"/>
      <c r="G98" s="138"/>
      <c r="H98" s="138"/>
      <c r="I98" s="139"/>
      <c r="J98" s="140">
        <f>J127</f>
        <v>0</v>
      </c>
      <c r="L98" s="136"/>
    </row>
    <row r="99" spans="1:31" s="135" customFormat="1" ht="19.899999999999999" customHeight="1">
      <c r="B99" s="136"/>
      <c r="D99" s="137" t="s">
        <v>108</v>
      </c>
      <c r="E99" s="138"/>
      <c r="F99" s="138"/>
      <c r="G99" s="138"/>
      <c r="H99" s="138"/>
      <c r="I99" s="139"/>
      <c r="J99" s="140">
        <f>J177</f>
        <v>0</v>
      </c>
      <c r="L99" s="136"/>
    </row>
    <row r="100" spans="1:31" s="135" customFormat="1" ht="19.899999999999999" customHeight="1">
      <c r="B100" s="136"/>
      <c r="D100" s="137" t="s">
        <v>109</v>
      </c>
      <c r="E100" s="138"/>
      <c r="F100" s="138"/>
      <c r="G100" s="138"/>
      <c r="H100" s="138"/>
      <c r="I100" s="139"/>
      <c r="J100" s="140">
        <f>J204</f>
        <v>0</v>
      </c>
      <c r="L100" s="136"/>
    </row>
    <row r="101" spans="1:31" s="135" customFormat="1" ht="19.899999999999999" customHeight="1">
      <c r="B101" s="136"/>
      <c r="D101" s="137" t="s">
        <v>110</v>
      </c>
      <c r="E101" s="138"/>
      <c r="F101" s="138"/>
      <c r="G101" s="138"/>
      <c r="H101" s="138"/>
      <c r="I101" s="139"/>
      <c r="J101" s="140">
        <f>J234</f>
        <v>0</v>
      </c>
      <c r="L101" s="136"/>
    </row>
    <row r="102" spans="1:31" s="135" customFormat="1" ht="19.899999999999999" customHeight="1">
      <c r="B102" s="136"/>
      <c r="D102" s="137" t="s">
        <v>111</v>
      </c>
      <c r="E102" s="138"/>
      <c r="F102" s="138"/>
      <c r="G102" s="138"/>
      <c r="H102" s="138"/>
      <c r="I102" s="139"/>
      <c r="J102" s="140">
        <f>J238</f>
        <v>0</v>
      </c>
      <c r="L102" s="136"/>
    </row>
    <row r="103" spans="1:31" s="135" customFormat="1" ht="19.899999999999999" customHeight="1">
      <c r="B103" s="136"/>
      <c r="D103" s="137" t="s">
        <v>112</v>
      </c>
      <c r="E103" s="138"/>
      <c r="F103" s="138"/>
      <c r="G103" s="138"/>
      <c r="H103" s="138"/>
      <c r="I103" s="139"/>
      <c r="J103" s="140">
        <f>J268</f>
        <v>0</v>
      </c>
      <c r="L103" s="136"/>
    </row>
    <row r="104" spans="1:31" s="129" customFormat="1" ht="24.95" customHeight="1">
      <c r="B104" s="130"/>
      <c r="D104" s="131" t="s">
        <v>113</v>
      </c>
      <c r="E104" s="132"/>
      <c r="F104" s="132"/>
      <c r="G104" s="132"/>
      <c r="H104" s="132"/>
      <c r="I104" s="133"/>
      <c r="J104" s="134">
        <f>J271</f>
        <v>0</v>
      </c>
      <c r="L104" s="130"/>
    </row>
    <row r="105" spans="1:31" s="135" customFormat="1" ht="19.899999999999999" customHeight="1">
      <c r="B105" s="136"/>
      <c r="D105" s="137" t="s">
        <v>114</v>
      </c>
      <c r="E105" s="138"/>
      <c r="F105" s="138"/>
      <c r="G105" s="138"/>
      <c r="H105" s="138"/>
      <c r="I105" s="139"/>
      <c r="J105" s="140">
        <f>J272</f>
        <v>0</v>
      </c>
      <c r="L105" s="136"/>
    </row>
    <row r="106" spans="1:31" s="34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94"/>
      <c r="J106" s="30"/>
      <c r="K106" s="30"/>
      <c r="L106" s="41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34" customFormat="1" ht="6.95" customHeight="1">
      <c r="A107" s="30"/>
      <c r="B107" s="46"/>
      <c r="C107" s="47"/>
      <c r="D107" s="47"/>
      <c r="E107" s="47"/>
      <c r="F107" s="47"/>
      <c r="G107" s="47"/>
      <c r="H107" s="47"/>
      <c r="I107" s="122"/>
      <c r="J107" s="47"/>
      <c r="K107" s="47"/>
      <c r="L107" s="41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34" customFormat="1" ht="6.95" customHeight="1">
      <c r="A111" s="30"/>
      <c r="B111" s="48"/>
      <c r="C111" s="49"/>
      <c r="D111" s="49"/>
      <c r="E111" s="49"/>
      <c r="F111" s="49"/>
      <c r="G111" s="49"/>
      <c r="H111" s="49"/>
      <c r="I111" s="123"/>
      <c r="J111" s="49"/>
      <c r="K111" s="49"/>
      <c r="L111" s="4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4" customFormat="1" ht="24.95" customHeight="1">
      <c r="A112" s="30"/>
      <c r="B112" s="31"/>
      <c r="C112" s="20" t="s">
        <v>115</v>
      </c>
      <c r="D112" s="30"/>
      <c r="E112" s="30"/>
      <c r="F112" s="30"/>
      <c r="G112" s="30"/>
      <c r="H112" s="30"/>
      <c r="I112" s="94"/>
      <c r="J112" s="30"/>
      <c r="K112" s="30"/>
      <c r="L112" s="4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4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94"/>
      <c r="J113" s="30"/>
      <c r="K113" s="30"/>
      <c r="L113" s="4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4" customFormat="1" ht="12" customHeight="1">
      <c r="A114" s="30"/>
      <c r="B114" s="31"/>
      <c r="C114" s="25" t="s">
        <v>15</v>
      </c>
      <c r="D114" s="30"/>
      <c r="E114" s="30"/>
      <c r="F114" s="30"/>
      <c r="G114" s="30"/>
      <c r="H114" s="30"/>
      <c r="I114" s="94"/>
      <c r="J114" s="30"/>
      <c r="K114" s="30"/>
      <c r="L114" s="4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4" customFormat="1" ht="14.45" customHeight="1">
      <c r="A115" s="30"/>
      <c r="B115" s="31"/>
      <c r="C115" s="30"/>
      <c r="D115" s="30"/>
      <c r="E115" s="244" t="str">
        <f>E7</f>
        <v>Parkoviště u zimního stadionu</v>
      </c>
      <c r="F115" s="244"/>
      <c r="G115" s="244"/>
      <c r="H115" s="244"/>
      <c r="I115" s="94"/>
      <c r="J115" s="30"/>
      <c r="K115" s="30"/>
      <c r="L115" s="4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4" customFormat="1" ht="12" customHeight="1">
      <c r="A116" s="30"/>
      <c r="B116" s="31"/>
      <c r="C116" s="25" t="s">
        <v>96</v>
      </c>
      <c r="D116" s="30"/>
      <c r="E116" s="30"/>
      <c r="F116" s="30"/>
      <c r="G116" s="30"/>
      <c r="H116" s="30"/>
      <c r="I116" s="94"/>
      <c r="J116" s="30"/>
      <c r="K116" s="30"/>
      <c r="L116" s="4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4" customFormat="1" ht="14.45" customHeight="1">
      <c r="A117" s="30"/>
      <c r="B117" s="31"/>
      <c r="C117" s="30"/>
      <c r="D117" s="30"/>
      <c r="E117" s="2" t="str">
        <f>E9</f>
        <v>D.1.9. - Opěrná stěna</v>
      </c>
      <c r="F117" s="2"/>
      <c r="G117" s="2"/>
      <c r="H117" s="2"/>
      <c r="I117" s="94"/>
      <c r="J117" s="30"/>
      <c r="K117" s="30"/>
      <c r="L117" s="4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4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94"/>
      <c r="J118" s="30"/>
      <c r="K118" s="30"/>
      <c r="L118" s="4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34" customFormat="1" ht="12" customHeight="1">
      <c r="A119" s="30"/>
      <c r="B119" s="31"/>
      <c r="C119" s="25" t="s">
        <v>19</v>
      </c>
      <c r="D119" s="30"/>
      <c r="E119" s="30"/>
      <c r="F119" s="26" t="str">
        <f>F12</f>
        <v>Rychnov nad Kněžnou, ul. U Stadionu</v>
      </c>
      <c r="G119" s="30"/>
      <c r="H119" s="30"/>
      <c r="I119" s="95" t="s">
        <v>21</v>
      </c>
      <c r="J119" s="96" t="str">
        <f>IF(J12="","",J12)</f>
        <v>07/ 2019</v>
      </c>
      <c r="K119" s="30"/>
      <c r="L119" s="4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34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94"/>
      <c r="J120" s="30"/>
      <c r="K120" s="30"/>
      <c r="L120" s="4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34" customFormat="1" ht="14.85" customHeight="1">
      <c r="A121" s="30"/>
      <c r="B121" s="31"/>
      <c r="C121" s="25" t="s">
        <v>23</v>
      </c>
      <c r="D121" s="30"/>
      <c r="E121" s="30"/>
      <c r="F121" s="26" t="str">
        <f>E15</f>
        <v xml:space="preserve"> </v>
      </c>
      <c r="G121" s="30"/>
      <c r="H121" s="30"/>
      <c r="I121" s="95" t="s">
        <v>29</v>
      </c>
      <c r="J121" s="124" t="str">
        <f>E21</f>
        <v xml:space="preserve"> </v>
      </c>
      <c r="K121" s="30"/>
      <c r="L121" s="4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34" customFormat="1" ht="14.85" customHeight="1">
      <c r="A122" s="30"/>
      <c r="B122" s="31"/>
      <c r="C122" s="25" t="s">
        <v>27</v>
      </c>
      <c r="D122" s="30"/>
      <c r="E122" s="30"/>
      <c r="F122" s="26" t="str">
        <f>IF(E18="","",E18)</f>
        <v>Vyplň údaj</v>
      </c>
      <c r="G122" s="30"/>
      <c r="H122" s="30"/>
      <c r="I122" s="95" t="s">
        <v>31</v>
      </c>
      <c r="J122" s="124" t="str">
        <f>E24</f>
        <v xml:space="preserve"> </v>
      </c>
      <c r="K122" s="30"/>
      <c r="L122" s="4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34" customFormat="1" ht="10.35" customHeight="1">
      <c r="A123" s="30"/>
      <c r="B123" s="31"/>
      <c r="C123" s="30"/>
      <c r="D123" s="30"/>
      <c r="E123" s="30"/>
      <c r="F123" s="30"/>
      <c r="G123" s="30"/>
      <c r="H123" s="30"/>
      <c r="I123" s="94"/>
      <c r="J123" s="30"/>
      <c r="K123" s="30"/>
      <c r="L123" s="4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48" customFormat="1" ht="29.25" customHeight="1">
      <c r="A124" s="141"/>
      <c r="B124" s="142"/>
      <c r="C124" s="143" t="s">
        <v>116</v>
      </c>
      <c r="D124" s="144" t="s">
        <v>58</v>
      </c>
      <c r="E124" s="144" t="s">
        <v>54</v>
      </c>
      <c r="F124" s="144" t="s">
        <v>55</v>
      </c>
      <c r="G124" s="144" t="s">
        <v>117</v>
      </c>
      <c r="H124" s="144" t="s">
        <v>118</v>
      </c>
      <c r="I124" s="145" t="s">
        <v>119</v>
      </c>
      <c r="J124" s="144" t="s">
        <v>103</v>
      </c>
      <c r="K124" s="146" t="s">
        <v>120</v>
      </c>
      <c r="L124" s="147"/>
      <c r="M124" s="62"/>
      <c r="N124" s="63" t="s">
        <v>37</v>
      </c>
      <c r="O124" s="63" t="s">
        <v>121</v>
      </c>
      <c r="P124" s="63" t="s">
        <v>122</v>
      </c>
      <c r="Q124" s="63" t="s">
        <v>123</v>
      </c>
      <c r="R124" s="63" t="s">
        <v>124</v>
      </c>
      <c r="S124" s="63" t="s">
        <v>125</v>
      </c>
      <c r="T124" s="64" t="s">
        <v>126</v>
      </c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</row>
    <row r="125" spans="1:65" s="34" customFormat="1" ht="22.7" customHeight="1">
      <c r="A125" s="30"/>
      <c r="B125" s="31"/>
      <c r="C125" s="70" t="s">
        <v>127</v>
      </c>
      <c r="D125" s="30"/>
      <c r="E125" s="30"/>
      <c r="F125" s="30"/>
      <c r="G125" s="30"/>
      <c r="H125" s="30"/>
      <c r="I125" s="94"/>
      <c r="J125" s="149">
        <f>BK125</f>
        <v>0</v>
      </c>
      <c r="K125" s="30"/>
      <c r="L125" s="31"/>
      <c r="M125" s="65"/>
      <c r="N125" s="56"/>
      <c r="O125" s="66"/>
      <c r="P125" s="150">
        <f>P126+P271</f>
        <v>0</v>
      </c>
      <c r="Q125" s="66"/>
      <c r="R125" s="150">
        <f>R126+R271</f>
        <v>548.34180791000006</v>
      </c>
      <c r="S125" s="66"/>
      <c r="T125" s="151">
        <f>T126+T271</f>
        <v>1.584E-2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6" t="s">
        <v>72</v>
      </c>
      <c r="AU125" s="16" t="s">
        <v>105</v>
      </c>
      <c r="BK125" s="152">
        <f>BK126+BK271</f>
        <v>0</v>
      </c>
    </row>
    <row r="126" spans="1:65" s="153" customFormat="1" ht="25.9" customHeight="1">
      <c r="B126" s="154"/>
      <c r="D126" s="155" t="s">
        <v>72</v>
      </c>
      <c r="E126" s="156" t="s">
        <v>128</v>
      </c>
      <c r="F126" s="156" t="s">
        <v>129</v>
      </c>
      <c r="I126" s="157"/>
      <c r="J126" s="158">
        <f>BK126</f>
        <v>0</v>
      </c>
      <c r="L126" s="154"/>
      <c r="M126" s="159"/>
      <c r="N126" s="160"/>
      <c r="O126" s="160"/>
      <c r="P126" s="161">
        <f>P127+P177+P204+P234+P238+P268</f>
        <v>0</v>
      </c>
      <c r="Q126" s="160"/>
      <c r="R126" s="161">
        <f>R127+R177+R204+R234+R238+R268</f>
        <v>547.38406463000001</v>
      </c>
      <c r="S126" s="160"/>
      <c r="T126" s="162">
        <f>T127+T177+T204+T234+T238+T268</f>
        <v>1.584E-2</v>
      </c>
      <c r="AR126" s="155" t="s">
        <v>80</v>
      </c>
      <c r="AT126" s="163" t="s">
        <v>72</v>
      </c>
      <c r="AU126" s="163" t="s">
        <v>73</v>
      </c>
      <c r="AY126" s="155" t="s">
        <v>130</v>
      </c>
      <c r="BK126" s="164">
        <f>BK127+BK177+BK204+BK234+BK238+BK268</f>
        <v>0</v>
      </c>
    </row>
    <row r="127" spans="1:65" s="153" customFormat="1" ht="22.7" customHeight="1">
      <c r="B127" s="154"/>
      <c r="D127" s="155" t="s">
        <v>72</v>
      </c>
      <c r="E127" s="165" t="s">
        <v>80</v>
      </c>
      <c r="F127" s="165" t="s">
        <v>131</v>
      </c>
      <c r="I127" s="157"/>
      <c r="J127" s="166">
        <f>BK127</f>
        <v>0</v>
      </c>
      <c r="L127" s="154"/>
      <c r="M127" s="159"/>
      <c r="N127" s="160"/>
      <c r="O127" s="160"/>
      <c r="P127" s="161">
        <f>SUM(P128:P176)</f>
        <v>0</v>
      </c>
      <c r="Q127" s="160"/>
      <c r="R127" s="161">
        <f>SUM(R128:R176)</f>
        <v>0</v>
      </c>
      <c r="S127" s="160"/>
      <c r="T127" s="162">
        <f>SUM(T128:T176)</f>
        <v>0</v>
      </c>
      <c r="AR127" s="155" t="s">
        <v>80</v>
      </c>
      <c r="AT127" s="163" t="s">
        <v>72</v>
      </c>
      <c r="AU127" s="163" t="s">
        <v>80</v>
      </c>
      <c r="AY127" s="155" t="s">
        <v>130</v>
      </c>
      <c r="BK127" s="164">
        <f>SUM(BK128:BK176)</f>
        <v>0</v>
      </c>
    </row>
    <row r="128" spans="1:65" s="34" customFormat="1" ht="33" customHeight="1">
      <c r="A128" s="30"/>
      <c r="B128" s="167"/>
      <c r="C128" s="168" t="s">
        <v>80</v>
      </c>
      <c r="D128" s="168" t="s">
        <v>132</v>
      </c>
      <c r="E128" s="169" t="s">
        <v>133</v>
      </c>
      <c r="F128" s="170" t="s">
        <v>134</v>
      </c>
      <c r="G128" s="171" t="s">
        <v>135</v>
      </c>
      <c r="H128" s="172">
        <v>55.621000000000002</v>
      </c>
      <c r="I128" s="173"/>
      <c r="J128" s="174">
        <f>ROUND(I128*H128,2)</f>
        <v>0</v>
      </c>
      <c r="K128" s="170" t="s">
        <v>136</v>
      </c>
      <c r="L128" s="31"/>
      <c r="M128" s="175"/>
      <c r="N128" s="176" t="s">
        <v>38</v>
      </c>
      <c r="O128" s="58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9" t="s">
        <v>137</v>
      </c>
      <c r="AT128" s="179" t="s">
        <v>132</v>
      </c>
      <c r="AU128" s="179" t="s">
        <v>82</v>
      </c>
      <c r="AY128" s="16" t="s">
        <v>130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6" t="s">
        <v>80</v>
      </c>
      <c r="BK128" s="180">
        <f>ROUND(I128*H128,2)</f>
        <v>0</v>
      </c>
      <c r="BL128" s="16" t="s">
        <v>137</v>
      </c>
      <c r="BM128" s="179" t="s">
        <v>138</v>
      </c>
    </row>
    <row r="129" spans="1:65" s="34" customFormat="1" ht="29.25">
      <c r="A129" s="30"/>
      <c r="B129" s="31"/>
      <c r="C129" s="30"/>
      <c r="D129" s="181" t="s">
        <v>139</v>
      </c>
      <c r="E129" s="30"/>
      <c r="F129" s="182" t="s">
        <v>140</v>
      </c>
      <c r="G129" s="30"/>
      <c r="H129" s="30"/>
      <c r="I129" s="94"/>
      <c r="J129" s="30"/>
      <c r="K129" s="30"/>
      <c r="L129" s="31"/>
      <c r="M129" s="183"/>
      <c r="N129" s="184"/>
      <c r="O129" s="58"/>
      <c r="P129" s="58"/>
      <c r="Q129" s="58"/>
      <c r="R129" s="58"/>
      <c r="S129" s="58"/>
      <c r="T129" s="59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6" t="s">
        <v>139</v>
      </c>
      <c r="AU129" s="16" t="s">
        <v>82</v>
      </c>
    </row>
    <row r="130" spans="1:65" s="185" customFormat="1">
      <c r="B130" s="186"/>
      <c r="D130" s="181" t="s">
        <v>141</v>
      </c>
      <c r="E130" s="187"/>
      <c r="F130" s="188" t="s">
        <v>142</v>
      </c>
      <c r="H130" s="189">
        <v>55.621000000000002</v>
      </c>
      <c r="I130" s="190"/>
      <c r="L130" s="186"/>
      <c r="M130" s="191"/>
      <c r="N130" s="192"/>
      <c r="O130" s="192"/>
      <c r="P130" s="192"/>
      <c r="Q130" s="192"/>
      <c r="R130" s="192"/>
      <c r="S130" s="192"/>
      <c r="T130" s="193"/>
      <c r="AT130" s="187" t="s">
        <v>141</v>
      </c>
      <c r="AU130" s="187" t="s">
        <v>82</v>
      </c>
      <c r="AV130" s="185" t="s">
        <v>82</v>
      </c>
      <c r="AW130" s="185" t="s">
        <v>30</v>
      </c>
      <c r="AX130" s="185" t="s">
        <v>80</v>
      </c>
      <c r="AY130" s="187" t="s">
        <v>130</v>
      </c>
    </row>
    <row r="131" spans="1:65" s="34" customFormat="1" ht="21.95" customHeight="1">
      <c r="A131" s="30"/>
      <c r="B131" s="167"/>
      <c r="C131" s="168" t="s">
        <v>82</v>
      </c>
      <c r="D131" s="168" t="s">
        <v>132</v>
      </c>
      <c r="E131" s="169" t="s">
        <v>143</v>
      </c>
      <c r="F131" s="170" t="s">
        <v>144</v>
      </c>
      <c r="G131" s="171" t="s">
        <v>135</v>
      </c>
      <c r="H131" s="172">
        <v>139.05199999999999</v>
      </c>
      <c r="I131" s="173"/>
      <c r="J131" s="174">
        <f>ROUND(I131*H131,2)</f>
        <v>0</v>
      </c>
      <c r="K131" s="170" t="s">
        <v>136</v>
      </c>
      <c r="L131" s="31"/>
      <c r="M131" s="175"/>
      <c r="N131" s="176" t="s">
        <v>38</v>
      </c>
      <c r="O131" s="58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9" t="s">
        <v>137</v>
      </c>
      <c r="AT131" s="179" t="s">
        <v>132</v>
      </c>
      <c r="AU131" s="179" t="s">
        <v>82</v>
      </c>
      <c r="AY131" s="16" t="s">
        <v>130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80</v>
      </c>
      <c r="BK131" s="180">
        <f>ROUND(I131*H131,2)</f>
        <v>0</v>
      </c>
      <c r="BL131" s="16" t="s">
        <v>137</v>
      </c>
      <c r="BM131" s="179" t="s">
        <v>145</v>
      </c>
    </row>
    <row r="132" spans="1:65" s="34" customFormat="1" ht="29.25">
      <c r="A132" s="30"/>
      <c r="B132" s="31"/>
      <c r="C132" s="30"/>
      <c r="D132" s="181" t="s">
        <v>139</v>
      </c>
      <c r="E132" s="30"/>
      <c r="F132" s="182" t="s">
        <v>146</v>
      </c>
      <c r="G132" s="30"/>
      <c r="H132" s="30"/>
      <c r="I132" s="94"/>
      <c r="J132" s="30"/>
      <c r="K132" s="30"/>
      <c r="L132" s="31"/>
      <c r="M132" s="183"/>
      <c r="N132" s="184"/>
      <c r="O132" s="58"/>
      <c r="P132" s="58"/>
      <c r="Q132" s="58"/>
      <c r="R132" s="58"/>
      <c r="S132" s="58"/>
      <c r="T132" s="59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6" t="s">
        <v>139</v>
      </c>
      <c r="AU132" s="16" t="s">
        <v>82</v>
      </c>
    </row>
    <row r="133" spans="1:65" s="194" customFormat="1">
      <c r="B133" s="195"/>
      <c r="D133" s="181" t="s">
        <v>141</v>
      </c>
      <c r="E133" s="196"/>
      <c r="F133" s="197" t="s">
        <v>147</v>
      </c>
      <c r="H133" s="196"/>
      <c r="I133" s="198"/>
      <c r="L133" s="195"/>
      <c r="M133" s="199"/>
      <c r="N133" s="200"/>
      <c r="O133" s="200"/>
      <c r="P133" s="200"/>
      <c r="Q133" s="200"/>
      <c r="R133" s="200"/>
      <c r="S133" s="200"/>
      <c r="T133" s="201"/>
      <c r="AT133" s="196" t="s">
        <v>141</v>
      </c>
      <c r="AU133" s="196" t="s">
        <v>82</v>
      </c>
      <c r="AV133" s="194" t="s">
        <v>80</v>
      </c>
      <c r="AW133" s="194" t="s">
        <v>30</v>
      </c>
      <c r="AX133" s="194" t="s">
        <v>73</v>
      </c>
      <c r="AY133" s="196" t="s">
        <v>130</v>
      </c>
    </row>
    <row r="134" spans="1:65" s="185" customFormat="1" ht="22.5">
      <c r="B134" s="186"/>
      <c r="D134" s="181" t="s">
        <v>141</v>
      </c>
      <c r="E134" s="187"/>
      <c r="F134" s="188" t="s">
        <v>148</v>
      </c>
      <c r="H134" s="189">
        <v>49.984000000000002</v>
      </c>
      <c r="I134" s="190"/>
      <c r="L134" s="186"/>
      <c r="M134" s="191"/>
      <c r="N134" s="192"/>
      <c r="O134" s="192"/>
      <c r="P134" s="192"/>
      <c r="Q134" s="192"/>
      <c r="R134" s="192"/>
      <c r="S134" s="192"/>
      <c r="T134" s="193"/>
      <c r="AT134" s="187" t="s">
        <v>141</v>
      </c>
      <c r="AU134" s="187" t="s">
        <v>82</v>
      </c>
      <c r="AV134" s="185" t="s">
        <v>82</v>
      </c>
      <c r="AW134" s="185" t="s">
        <v>30</v>
      </c>
      <c r="AX134" s="185" t="s">
        <v>73</v>
      </c>
      <c r="AY134" s="187" t="s">
        <v>130</v>
      </c>
    </row>
    <row r="135" spans="1:65" s="194" customFormat="1">
      <c r="B135" s="195"/>
      <c r="D135" s="181" t="s">
        <v>141</v>
      </c>
      <c r="E135" s="196"/>
      <c r="F135" s="197" t="s">
        <v>149</v>
      </c>
      <c r="H135" s="196"/>
      <c r="I135" s="198"/>
      <c r="L135" s="195"/>
      <c r="M135" s="199"/>
      <c r="N135" s="200"/>
      <c r="O135" s="200"/>
      <c r="P135" s="200"/>
      <c r="Q135" s="200"/>
      <c r="R135" s="200"/>
      <c r="S135" s="200"/>
      <c r="T135" s="201"/>
      <c r="AT135" s="196" t="s">
        <v>141</v>
      </c>
      <c r="AU135" s="196" t="s">
        <v>82</v>
      </c>
      <c r="AV135" s="194" t="s">
        <v>80</v>
      </c>
      <c r="AW135" s="194" t="s">
        <v>30</v>
      </c>
      <c r="AX135" s="194" t="s">
        <v>73</v>
      </c>
      <c r="AY135" s="196" t="s">
        <v>130</v>
      </c>
    </row>
    <row r="136" spans="1:65" s="185" customFormat="1" ht="22.5">
      <c r="B136" s="186"/>
      <c r="D136" s="181" t="s">
        <v>141</v>
      </c>
      <c r="E136" s="187"/>
      <c r="F136" s="188" t="s">
        <v>150</v>
      </c>
      <c r="H136" s="189">
        <v>47.692999999999998</v>
      </c>
      <c r="I136" s="190"/>
      <c r="L136" s="186"/>
      <c r="M136" s="191"/>
      <c r="N136" s="192"/>
      <c r="O136" s="192"/>
      <c r="P136" s="192"/>
      <c r="Q136" s="192"/>
      <c r="R136" s="192"/>
      <c r="S136" s="192"/>
      <c r="T136" s="193"/>
      <c r="AT136" s="187" t="s">
        <v>141</v>
      </c>
      <c r="AU136" s="187" t="s">
        <v>82</v>
      </c>
      <c r="AV136" s="185" t="s">
        <v>82</v>
      </c>
      <c r="AW136" s="185" t="s">
        <v>30</v>
      </c>
      <c r="AX136" s="185" t="s">
        <v>73</v>
      </c>
      <c r="AY136" s="187" t="s">
        <v>130</v>
      </c>
    </row>
    <row r="137" spans="1:65" s="194" customFormat="1">
      <c r="B137" s="195"/>
      <c r="D137" s="181" t="s">
        <v>141</v>
      </c>
      <c r="E137" s="196"/>
      <c r="F137" s="197" t="s">
        <v>151</v>
      </c>
      <c r="H137" s="196"/>
      <c r="I137" s="198"/>
      <c r="L137" s="195"/>
      <c r="M137" s="199"/>
      <c r="N137" s="200"/>
      <c r="O137" s="200"/>
      <c r="P137" s="200"/>
      <c r="Q137" s="200"/>
      <c r="R137" s="200"/>
      <c r="S137" s="200"/>
      <c r="T137" s="201"/>
      <c r="AT137" s="196" t="s">
        <v>141</v>
      </c>
      <c r="AU137" s="196" t="s">
        <v>82</v>
      </c>
      <c r="AV137" s="194" t="s">
        <v>80</v>
      </c>
      <c r="AW137" s="194" t="s">
        <v>30</v>
      </c>
      <c r="AX137" s="194" t="s">
        <v>73</v>
      </c>
      <c r="AY137" s="196" t="s">
        <v>130</v>
      </c>
    </row>
    <row r="138" spans="1:65" s="185" customFormat="1" ht="22.5">
      <c r="B138" s="186"/>
      <c r="D138" s="181" t="s">
        <v>141</v>
      </c>
      <c r="E138" s="187"/>
      <c r="F138" s="188" t="s">
        <v>152</v>
      </c>
      <c r="H138" s="189">
        <v>57.414999999999999</v>
      </c>
      <c r="I138" s="190"/>
      <c r="L138" s="186"/>
      <c r="M138" s="191"/>
      <c r="N138" s="192"/>
      <c r="O138" s="192"/>
      <c r="P138" s="192"/>
      <c r="Q138" s="192"/>
      <c r="R138" s="192"/>
      <c r="S138" s="192"/>
      <c r="T138" s="193"/>
      <c r="AT138" s="187" t="s">
        <v>141</v>
      </c>
      <c r="AU138" s="187" t="s">
        <v>82</v>
      </c>
      <c r="AV138" s="185" t="s">
        <v>82</v>
      </c>
      <c r="AW138" s="185" t="s">
        <v>30</v>
      </c>
      <c r="AX138" s="185" t="s">
        <v>73</v>
      </c>
      <c r="AY138" s="187" t="s">
        <v>130</v>
      </c>
    </row>
    <row r="139" spans="1:65" s="194" customFormat="1">
      <c r="B139" s="195"/>
      <c r="D139" s="181" t="s">
        <v>141</v>
      </c>
      <c r="E139" s="196"/>
      <c r="F139" s="197" t="s">
        <v>153</v>
      </c>
      <c r="H139" s="196"/>
      <c r="I139" s="198"/>
      <c r="L139" s="195"/>
      <c r="M139" s="199"/>
      <c r="N139" s="200"/>
      <c r="O139" s="200"/>
      <c r="P139" s="200"/>
      <c r="Q139" s="200"/>
      <c r="R139" s="200"/>
      <c r="S139" s="200"/>
      <c r="T139" s="201"/>
      <c r="AT139" s="196" t="s">
        <v>141</v>
      </c>
      <c r="AU139" s="196" t="s">
        <v>82</v>
      </c>
      <c r="AV139" s="194" t="s">
        <v>80</v>
      </c>
      <c r="AW139" s="194" t="s">
        <v>30</v>
      </c>
      <c r="AX139" s="194" t="s">
        <v>73</v>
      </c>
      <c r="AY139" s="196" t="s">
        <v>130</v>
      </c>
    </row>
    <row r="140" spans="1:65" s="185" customFormat="1" ht="22.5">
      <c r="B140" s="186"/>
      <c r="D140" s="181" t="s">
        <v>141</v>
      </c>
      <c r="E140" s="187"/>
      <c r="F140" s="188" t="s">
        <v>154</v>
      </c>
      <c r="H140" s="189">
        <v>30.673999999999999</v>
      </c>
      <c r="I140" s="190"/>
      <c r="L140" s="186"/>
      <c r="M140" s="191"/>
      <c r="N140" s="192"/>
      <c r="O140" s="192"/>
      <c r="P140" s="192"/>
      <c r="Q140" s="192"/>
      <c r="R140" s="192"/>
      <c r="S140" s="192"/>
      <c r="T140" s="193"/>
      <c r="AT140" s="187" t="s">
        <v>141</v>
      </c>
      <c r="AU140" s="187" t="s">
        <v>82</v>
      </c>
      <c r="AV140" s="185" t="s">
        <v>82</v>
      </c>
      <c r="AW140" s="185" t="s">
        <v>30</v>
      </c>
      <c r="AX140" s="185" t="s">
        <v>73</v>
      </c>
      <c r="AY140" s="187" t="s">
        <v>130</v>
      </c>
    </row>
    <row r="141" spans="1:65" s="194" customFormat="1">
      <c r="B141" s="195"/>
      <c r="D141" s="181" t="s">
        <v>141</v>
      </c>
      <c r="E141" s="196"/>
      <c r="F141" s="197" t="s">
        <v>155</v>
      </c>
      <c r="H141" s="196"/>
      <c r="I141" s="198"/>
      <c r="L141" s="195"/>
      <c r="M141" s="199"/>
      <c r="N141" s="200"/>
      <c r="O141" s="200"/>
      <c r="P141" s="200"/>
      <c r="Q141" s="200"/>
      <c r="R141" s="200"/>
      <c r="S141" s="200"/>
      <c r="T141" s="201"/>
      <c r="AT141" s="196" t="s">
        <v>141</v>
      </c>
      <c r="AU141" s="196" t="s">
        <v>82</v>
      </c>
      <c r="AV141" s="194" t="s">
        <v>80</v>
      </c>
      <c r="AW141" s="194" t="s">
        <v>30</v>
      </c>
      <c r="AX141" s="194" t="s">
        <v>73</v>
      </c>
      <c r="AY141" s="196" t="s">
        <v>130</v>
      </c>
    </row>
    <row r="142" spans="1:65" s="185" customFormat="1">
      <c r="B142" s="186"/>
      <c r="D142" s="181" t="s">
        <v>141</v>
      </c>
      <c r="E142" s="187"/>
      <c r="F142" s="188" t="s">
        <v>156</v>
      </c>
      <c r="H142" s="189">
        <v>29.353999999999999</v>
      </c>
      <c r="I142" s="190"/>
      <c r="L142" s="186"/>
      <c r="M142" s="191"/>
      <c r="N142" s="192"/>
      <c r="O142" s="192"/>
      <c r="P142" s="192"/>
      <c r="Q142" s="192"/>
      <c r="R142" s="192"/>
      <c r="S142" s="192"/>
      <c r="T142" s="193"/>
      <c r="AT142" s="187" t="s">
        <v>141</v>
      </c>
      <c r="AU142" s="187" t="s">
        <v>82</v>
      </c>
      <c r="AV142" s="185" t="s">
        <v>82</v>
      </c>
      <c r="AW142" s="185" t="s">
        <v>30</v>
      </c>
      <c r="AX142" s="185" t="s">
        <v>73</v>
      </c>
      <c r="AY142" s="187" t="s">
        <v>130</v>
      </c>
    </row>
    <row r="143" spans="1:65" s="194" customFormat="1">
      <c r="B143" s="195"/>
      <c r="D143" s="181" t="s">
        <v>141</v>
      </c>
      <c r="E143" s="196"/>
      <c r="F143" s="197" t="s">
        <v>157</v>
      </c>
      <c r="H143" s="196"/>
      <c r="I143" s="198"/>
      <c r="L143" s="195"/>
      <c r="M143" s="199"/>
      <c r="N143" s="200"/>
      <c r="O143" s="200"/>
      <c r="P143" s="200"/>
      <c r="Q143" s="200"/>
      <c r="R143" s="200"/>
      <c r="S143" s="200"/>
      <c r="T143" s="201"/>
      <c r="AT143" s="196" t="s">
        <v>141</v>
      </c>
      <c r="AU143" s="196" t="s">
        <v>82</v>
      </c>
      <c r="AV143" s="194" t="s">
        <v>80</v>
      </c>
      <c r="AW143" s="194" t="s">
        <v>30</v>
      </c>
      <c r="AX143" s="194" t="s">
        <v>73</v>
      </c>
      <c r="AY143" s="196" t="s">
        <v>130</v>
      </c>
    </row>
    <row r="144" spans="1:65" s="185" customFormat="1" ht="22.5">
      <c r="B144" s="186"/>
      <c r="D144" s="181" t="s">
        <v>141</v>
      </c>
      <c r="E144" s="187"/>
      <c r="F144" s="188" t="s">
        <v>158</v>
      </c>
      <c r="H144" s="189">
        <v>27.919</v>
      </c>
      <c r="I144" s="190"/>
      <c r="L144" s="186"/>
      <c r="M144" s="191"/>
      <c r="N144" s="192"/>
      <c r="O144" s="192"/>
      <c r="P144" s="192"/>
      <c r="Q144" s="192"/>
      <c r="R144" s="192"/>
      <c r="S144" s="192"/>
      <c r="T144" s="193"/>
      <c r="AT144" s="187" t="s">
        <v>141</v>
      </c>
      <c r="AU144" s="187" t="s">
        <v>82</v>
      </c>
      <c r="AV144" s="185" t="s">
        <v>82</v>
      </c>
      <c r="AW144" s="185" t="s">
        <v>30</v>
      </c>
      <c r="AX144" s="185" t="s">
        <v>73</v>
      </c>
      <c r="AY144" s="187" t="s">
        <v>130</v>
      </c>
    </row>
    <row r="145" spans="1:65" s="194" customFormat="1">
      <c r="B145" s="195"/>
      <c r="D145" s="181" t="s">
        <v>141</v>
      </c>
      <c r="E145" s="196"/>
      <c r="F145" s="197" t="s">
        <v>159</v>
      </c>
      <c r="H145" s="196"/>
      <c r="I145" s="198"/>
      <c r="L145" s="195"/>
      <c r="M145" s="199"/>
      <c r="N145" s="200"/>
      <c r="O145" s="200"/>
      <c r="P145" s="200"/>
      <c r="Q145" s="200"/>
      <c r="R145" s="200"/>
      <c r="S145" s="200"/>
      <c r="T145" s="201"/>
      <c r="AT145" s="196" t="s">
        <v>141</v>
      </c>
      <c r="AU145" s="196" t="s">
        <v>82</v>
      </c>
      <c r="AV145" s="194" t="s">
        <v>80</v>
      </c>
      <c r="AW145" s="194" t="s">
        <v>30</v>
      </c>
      <c r="AX145" s="194" t="s">
        <v>73</v>
      </c>
      <c r="AY145" s="196" t="s">
        <v>130</v>
      </c>
    </row>
    <row r="146" spans="1:65" s="185" customFormat="1">
      <c r="B146" s="186"/>
      <c r="D146" s="181" t="s">
        <v>141</v>
      </c>
      <c r="E146" s="187"/>
      <c r="F146" s="188" t="s">
        <v>160</v>
      </c>
      <c r="H146" s="189">
        <v>35.064</v>
      </c>
      <c r="I146" s="190"/>
      <c r="L146" s="186"/>
      <c r="M146" s="191"/>
      <c r="N146" s="192"/>
      <c r="O146" s="192"/>
      <c r="P146" s="192"/>
      <c r="Q146" s="192"/>
      <c r="R146" s="192"/>
      <c r="S146" s="192"/>
      <c r="T146" s="193"/>
      <c r="AT146" s="187" t="s">
        <v>141</v>
      </c>
      <c r="AU146" s="187" t="s">
        <v>82</v>
      </c>
      <c r="AV146" s="185" t="s">
        <v>82</v>
      </c>
      <c r="AW146" s="185" t="s">
        <v>30</v>
      </c>
      <c r="AX146" s="185" t="s">
        <v>73</v>
      </c>
      <c r="AY146" s="187" t="s">
        <v>130</v>
      </c>
    </row>
    <row r="147" spans="1:65" s="202" customFormat="1">
      <c r="B147" s="203"/>
      <c r="D147" s="181" t="s">
        <v>141</v>
      </c>
      <c r="E147" s="204" t="s">
        <v>83</v>
      </c>
      <c r="F147" s="205" t="s">
        <v>161</v>
      </c>
      <c r="H147" s="206">
        <v>278.10300000000001</v>
      </c>
      <c r="I147" s="207"/>
      <c r="L147" s="203"/>
      <c r="M147" s="208"/>
      <c r="N147" s="209"/>
      <c r="O147" s="209"/>
      <c r="P147" s="209"/>
      <c r="Q147" s="209"/>
      <c r="R147" s="209"/>
      <c r="S147" s="209"/>
      <c r="T147" s="210"/>
      <c r="AT147" s="204" t="s">
        <v>141</v>
      </c>
      <c r="AU147" s="204" t="s">
        <v>82</v>
      </c>
      <c r="AV147" s="202" t="s">
        <v>137</v>
      </c>
      <c r="AW147" s="202" t="s">
        <v>30</v>
      </c>
      <c r="AX147" s="202" t="s">
        <v>73</v>
      </c>
      <c r="AY147" s="204" t="s">
        <v>130</v>
      </c>
    </row>
    <row r="148" spans="1:65" s="185" customFormat="1">
      <c r="B148" s="186"/>
      <c r="D148" s="181" t="s">
        <v>141</v>
      </c>
      <c r="E148" s="187"/>
      <c r="F148" s="188" t="s">
        <v>162</v>
      </c>
      <c r="H148" s="189">
        <v>139.05199999999999</v>
      </c>
      <c r="I148" s="190"/>
      <c r="L148" s="186"/>
      <c r="M148" s="191"/>
      <c r="N148" s="192"/>
      <c r="O148" s="192"/>
      <c r="P148" s="192"/>
      <c r="Q148" s="192"/>
      <c r="R148" s="192"/>
      <c r="S148" s="192"/>
      <c r="T148" s="193"/>
      <c r="AT148" s="187" t="s">
        <v>141</v>
      </c>
      <c r="AU148" s="187" t="s">
        <v>82</v>
      </c>
      <c r="AV148" s="185" t="s">
        <v>82</v>
      </c>
      <c r="AW148" s="185" t="s">
        <v>30</v>
      </c>
      <c r="AX148" s="185" t="s">
        <v>80</v>
      </c>
      <c r="AY148" s="187" t="s">
        <v>130</v>
      </c>
    </row>
    <row r="149" spans="1:65" s="34" customFormat="1" ht="21.95" customHeight="1">
      <c r="A149" s="30"/>
      <c r="B149" s="167"/>
      <c r="C149" s="168" t="s">
        <v>163</v>
      </c>
      <c r="D149" s="168" t="s">
        <v>132</v>
      </c>
      <c r="E149" s="169" t="s">
        <v>164</v>
      </c>
      <c r="F149" s="170" t="s">
        <v>165</v>
      </c>
      <c r="G149" s="171" t="s">
        <v>135</v>
      </c>
      <c r="H149" s="172">
        <v>69.525999999999996</v>
      </c>
      <c r="I149" s="173"/>
      <c r="J149" s="174">
        <f>ROUND(I149*H149,2)</f>
        <v>0</v>
      </c>
      <c r="K149" s="170" t="s">
        <v>136</v>
      </c>
      <c r="L149" s="31"/>
      <c r="M149" s="175"/>
      <c r="N149" s="176" t="s">
        <v>38</v>
      </c>
      <c r="O149" s="58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9" t="s">
        <v>137</v>
      </c>
      <c r="AT149" s="179" t="s">
        <v>132</v>
      </c>
      <c r="AU149" s="179" t="s">
        <v>82</v>
      </c>
      <c r="AY149" s="16" t="s">
        <v>130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80</v>
      </c>
      <c r="BK149" s="180">
        <f>ROUND(I149*H149,2)</f>
        <v>0</v>
      </c>
      <c r="BL149" s="16" t="s">
        <v>137</v>
      </c>
      <c r="BM149" s="179" t="s">
        <v>166</v>
      </c>
    </row>
    <row r="150" spans="1:65" s="34" customFormat="1" ht="39">
      <c r="A150" s="30"/>
      <c r="B150" s="31"/>
      <c r="C150" s="30"/>
      <c r="D150" s="181" t="s">
        <v>139</v>
      </c>
      <c r="E150" s="30"/>
      <c r="F150" s="182" t="s">
        <v>167</v>
      </c>
      <c r="G150" s="30"/>
      <c r="H150" s="30"/>
      <c r="I150" s="94"/>
      <c r="J150" s="30"/>
      <c r="K150" s="30"/>
      <c r="L150" s="31"/>
      <c r="M150" s="183"/>
      <c r="N150" s="184"/>
      <c r="O150" s="58"/>
      <c r="P150" s="58"/>
      <c r="Q150" s="58"/>
      <c r="R150" s="58"/>
      <c r="S150" s="58"/>
      <c r="T150" s="59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6" t="s">
        <v>139</v>
      </c>
      <c r="AU150" s="16" t="s">
        <v>82</v>
      </c>
    </row>
    <row r="151" spans="1:65" s="185" customFormat="1">
      <c r="B151" s="186"/>
      <c r="D151" s="181" t="s">
        <v>141</v>
      </c>
      <c r="E151" s="187"/>
      <c r="F151" s="188" t="s">
        <v>168</v>
      </c>
      <c r="H151" s="189">
        <v>69.525999999999996</v>
      </c>
      <c r="I151" s="190"/>
      <c r="L151" s="186"/>
      <c r="M151" s="191"/>
      <c r="N151" s="192"/>
      <c r="O151" s="192"/>
      <c r="P151" s="192"/>
      <c r="Q151" s="192"/>
      <c r="R151" s="192"/>
      <c r="S151" s="192"/>
      <c r="T151" s="193"/>
      <c r="AT151" s="187" t="s">
        <v>141</v>
      </c>
      <c r="AU151" s="187" t="s">
        <v>82</v>
      </c>
      <c r="AV151" s="185" t="s">
        <v>82</v>
      </c>
      <c r="AW151" s="185" t="s">
        <v>30</v>
      </c>
      <c r="AX151" s="185" t="s">
        <v>80</v>
      </c>
      <c r="AY151" s="187" t="s">
        <v>130</v>
      </c>
    </row>
    <row r="152" spans="1:65" s="34" customFormat="1" ht="21.95" customHeight="1">
      <c r="A152" s="30"/>
      <c r="B152" s="167"/>
      <c r="C152" s="168" t="s">
        <v>137</v>
      </c>
      <c r="D152" s="168" t="s">
        <v>132</v>
      </c>
      <c r="E152" s="169" t="s">
        <v>169</v>
      </c>
      <c r="F152" s="170" t="s">
        <v>170</v>
      </c>
      <c r="G152" s="171" t="s">
        <v>135</v>
      </c>
      <c r="H152" s="172">
        <v>139.05199999999999</v>
      </c>
      <c r="I152" s="173"/>
      <c r="J152" s="174">
        <f>ROUND(I152*H152,2)</f>
        <v>0</v>
      </c>
      <c r="K152" s="170" t="s">
        <v>136</v>
      </c>
      <c r="L152" s="31"/>
      <c r="M152" s="175"/>
      <c r="N152" s="176" t="s">
        <v>38</v>
      </c>
      <c r="O152" s="58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9" t="s">
        <v>137</v>
      </c>
      <c r="AT152" s="179" t="s">
        <v>132</v>
      </c>
      <c r="AU152" s="179" t="s">
        <v>82</v>
      </c>
      <c r="AY152" s="16" t="s">
        <v>130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6" t="s">
        <v>80</v>
      </c>
      <c r="BK152" s="180">
        <f>ROUND(I152*H152,2)</f>
        <v>0</v>
      </c>
      <c r="BL152" s="16" t="s">
        <v>137</v>
      </c>
      <c r="BM152" s="179" t="s">
        <v>171</v>
      </c>
    </row>
    <row r="153" spans="1:65" s="34" customFormat="1" ht="29.25">
      <c r="A153" s="30"/>
      <c r="B153" s="31"/>
      <c r="C153" s="30"/>
      <c r="D153" s="181" t="s">
        <v>139</v>
      </c>
      <c r="E153" s="30"/>
      <c r="F153" s="182" t="s">
        <v>172</v>
      </c>
      <c r="G153" s="30"/>
      <c r="H153" s="30"/>
      <c r="I153" s="94"/>
      <c r="J153" s="30"/>
      <c r="K153" s="30"/>
      <c r="L153" s="31"/>
      <c r="M153" s="183"/>
      <c r="N153" s="184"/>
      <c r="O153" s="58"/>
      <c r="P153" s="58"/>
      <c r="Q153" s="58"/>
      <c r="R153" s="58"/>
      <c r="S153" s="58"/>
      <c r="T153" s="59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6" t="s">
        <v>139</v>
      </c>
      <c r="AU153" s="16" t="s">
        <v>82</v>
      </c>
    </row>
    <row r="154" spans="1:65" s="185" customFormat="1">
      <c r="B154" s="186"/>
      <c r="D154" s="181" t="s">
        <v>141</v>
      </c>
      <c r="E154" s="187"/>
      <c r="F154" s="188" t="s">
        <v>162</v>
      </c>
      <c r="H154" s="189">
        <v>139.05199999999999</v>
      </c>
      <c r="I154" s="190"/>
      <c r="L154" s="186"/>
      <c r="M154" s="191"/>
      <c r="N154" s="192"/>
      <c r="O154" s="192"/>
      <c r="P154" s="192"/>
      <c r="Q154" s="192"/>
      <c r="R154" s="192"/>
      <c r="S154" s="192"/>
      <c r="T154" s="193"/>
      <c r="AT154" s="187" t="s">
        <v>141</v>
      </c>
      <c r="AU154" s="187" t="s">
        <v>82</v>
      </c>
      <c r="AV154" s="185" t="s">
        <v>82</v>
      </c>
      <c r="AW154" s="185" t="s">
        <v>30</v>
      </c>
      <c r="AX154" s="185" t="s">
        <v>80</v>
      </c>
      <c r="AY154" s="187" t="s">
        <v>130</v>
      </c>
    </row>
    <row r="155" spans="1:65" s="34" customFormat="1" ht="21.95" customHeight="1">
      <c r="A155" s="30"/>
      <c r="B155" s="167"/>
      <c r="C155" s="168" t="s">
        <v>173</v>
      </c>
      <c r="D155" s="168" t="s">
        <v>132</v>
      </c>
      <c r="E155" s="169" t="s">
        <v>174</v>
      </c>
      <c r="F155" s="170" t="s">
        <v>175</v>
      </c>
      <c r="G155" s="171" t="s">
        <v>135</v>
      </c>
      <c r="H155" s="172">
        <v>69.525999999999996</v>
      </c>
      <c r="I155" s="173"/>
      <c r="J155" s="174">
        <f>ROUND(I155*H155,2)</f>
        <v>0</v>
      </c>
      <c r="K155" s="170" t="s">
        <v>136</v>
      </c>
      <c r="L155" s="31"/>
      <c r="M155" s="175"/>
      <c r="N155" s="176" t="s">
        <v>38</v>
      </c>
      <c r="O155" s="58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9" t="s">
        <v>137</v>
      </c>
      <c r="AT155" s="179" t="s">
        <v>132</v>
      </c>
      <c r="AU155" s="179" t="s">
        <v>82</v>
      </c>
      <c r="AY155" s="16" t="s">
        <v>130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6" t="s">
        <v>80</v>
      </c>
      <c r="BK155" s="180">
        <f>ROUND(I155*H155,2)</f>
        <v>0</v>
      </c>
      <c r="BL155" s="16" t="s">
        <v>137</v>
      </c>
      <c r="BM155" s="179" t="s">
        <v>176</v>
      </c>
    </row>
    <row r="156" spans="1:65" s="34" customFormat="1" ht="39">
      <c r="A156" s="30"/>
      <c r="B156" s="31"/>
      <c r="C156" s="30"/>
      <c r="D156" s="181" t="s">
        <v>139</v>
      </c>
      <c r="E156" s="30"/>
      <c r="F156" s="182" t="s">
        <v>177</v>
      </c>
      <c r="G156" s="30"/>
      <c r="H156" s="30"/>
      <c r="I156" s="94"/>
      <c r="J156" s="30"/>
      <c r="K156" s="30"/>
      <c r="L156" s="31"/>
      <c r="M156" s="183"/>
      <c r="N156" s="184"/>
      <c r="O156" s="58"/>
      <c r="P156" s="58"/>
      <c r="Q156" s="58"/>
      <c r="R156" s="58"/>
      <c r="S156" s="58"/>
      <c r="T156" s="59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6" t="s">
        <v>139</v>
      </c>
      <c r="AU156" s="16" t="s">
        <v>82</v>
      </c>
    </row>
    <row r="157" spans="1:65" s="185" customFormat="1">
      <c r="B157" s="186"/>
      <c r="D157" s="181" t="s">
        <v>141</v>
      </c>
      <c r="E157" s="187"/>
      <c r="F157" s="188" t="s">
        <v>168</v>
      </c>
      <c r="H157" s="189">
        <v>69.525999999999996</v>
      </c>
      <c r="I157" s="190"/>
      <c r="L157" s="186"/>
      <c r="M157" s="191"/>
      <c r="N157" s="192"/>
      <c r="O157" s="192"/>
      <c r="P157" s="192"/>
      <c r="Q157" s="192"/>
      <c r="R157" s="192"/>
      <c r="S157" s="192"/>
      <c r="T157" s="193"/>
      <c r="AT157" s="187" t="s">
        <v>141</v>
      </c>
      <c r="AU157" s="187" t="s">
        <v>82</v>
      </c>
      <c r="AV157" s="185" t="s">
        <v>82</v>
      </c>
      <c r="AW157" s="185" t="s">
        <v>30</v>
      </c>
      <c r="AX157" s="185" t="s">
        <v>80</v>
      </c>
      <c r="AY157" s="187" t="s">
        <v>130</v>
      </c>
    </row>
    <row r="158" spans="1:65" s="34" customFormat="1" ht="33" customHeight="1">
      <c r="A158" s="30"/>
      <c r="B158" s="167"/>
      <c r="C158" s="168" t="s">
        <v>178</v>
      </c>
      <c r="D158" s="168" t="s">
        <v>132</v>
      </c>
      <c r="E158" s="169" t="s">
        <v>179</v>
      </c>
      <c r="F158" s="170" t="s">
        <v>180</v>
      </c>
      <c r="G158" s="171" t="s">
        <v>135</v>
      </c>
      <c r="H158" s="172">
        <v>18.599</v>
      </c>
      <c r="I158" s="173"/>
      <c r="J158" s="174">
        <f>ROUND(I158*H158,2)</f>
        <v>0</v>
      </c>
      <c r="K158" s="170" t="s">
        <v>136</v>
      </c>
      <c r="L158" s="31"/>
      <c r="M158" s="175"/>
      <c r="N158" s="176" t="s">
        <v>38</v>
      </c>
      <c r="O158" s="58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9" t="s">
        <v>137</v>
      </c>
      <c r="AT158" s="179" t="s">
        <v>132</v>
      </c>
      <c r="AU158" s="179" t="s">
        <v>82</v>
      </c>
      <c r="AY158" s="16" t="s">
        <v>130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80</v>
      </c>
      <c r="BK158" s="180">
        <f>ROUND(I158*H158,2)</f>
        <v>0</v>
      </c>
      <c r="BL158" s="16" t="s">
        <v>137</v>
      </c>
      <c r="BM158" s="179" t="s">
        <v>181</v>
      </c>
    </row>
    <row r="159" spans="1:65" s="34" customFormat="1" ht="39">
      <c r="A159" s="30"/>
      <c r="B159" s="31"/>
      <c r="C159" s="30"/>
      <c r="D159" s="181" t="s">
        <v>139</v>
      </c>
      <c r="E159" s="30"/>
      <c r="F159" s="182" t="s">
        <v>182</v>
      </c>
      <c r="G159" s="30"/>
      <c r="H159" s="30"/>
      <c r="I159" s="94"/>
      <c r="J159" s="30"/>
      <c r="K159" s="30"/>
      <c r="L159" s="31"/>
      <c r="M159" s="183"/>
      <c r="N159" s="184"/>
      <c r="O159" s="58"/>
      <c r="P159" s="58"/>
      <c r="Q159" s="58"/>
      <c r="R159" s="58"/>
      <c r="S159" s="58"/>
      <c r="T159" s="59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6" t="s">
        <v>139</v>
      </c>
      <c r="AU159" s="16" t="s">
        <v>82</v>
      </c>
    </row>
    <row r="160" spans="1:65" s="194" customFormat="1">
      <c r="B160" s="195"/>
      <c r="D160" s="181" t="s">
        <v>141</v>
      </c>
      <c r="E160" s="196"/>
      <c r="F160" s="197" t="s">
        <v>183</v>
      </c>
      <c r="H160" s="196"/>
      <c r="I160" s="198"/>
      <c r="L160" s="195"/>
      <c r="M160" s="199"/>
      <c r="N160" s="200"/>
      <c r="O160" s="200"/>
      <c r="P160" s="200"/>
      <c r="Q160" s="200"/>
      <c r="R160" s="200"/>
      <c r="S160" s="200"/>
      <c r="T160" s="201"/>
      <c r="AT160" s="196" t="s">
        <v>141</v>
      </c>
      <c r="AU160" s="196" t="s">
        <v>82</v>
      </c>
      <c r="AV160" s="194" t="s">
        <v>80</v>
      </c>
      <c r="AW160" s="194" t="s">
        <v>30</v>
      </c>
      <c r="AX160" s="194" t="s">
        <v>73</v>
      </c>
      <c r="AY160" s="196" t="s">
        <v>130</v>
      </c>
    </row>
    <row r="161" spans="1:65" s="185" customFormat="1" ht="33.75">
      <c r="B161" s="186"/>
      <c r="D161" s="181" t="s">
        <v>141</v>
      </c>
      <c r="E161" s="187" t="s">
        <v>85</v>
      </c>
      <c r="F161" s="188" t="s">
        <v>184</v>
      </c>
      <c r="H161" s="189">
        <v>18.599</v>
      </c>
      <c r="I161" s="190"/>
      <c r="L161" s="186"/>
      <c r="M161" s="191"/>
      <c r="N161" s="192"/>
      <c r="O161" s="192"/>
      <c r="P161" s="192"/>
      <c r="Q161" s="192"/>
      <c r="R161" s="192"/>
      <c r="S161" s="192"/>
      <c r="T161" s="193"/>
      <c r="AT161" s="187" t="s">
        <v>141</v>
      </c>
      <c r="AU161" s="187" t="s">
        <v>82</v>
      </c>
      <c r="AV161" s="185" t="s">
        <v>82</v>
      </c>
      <c r="AW161" s="185" t="s">
        <v>30</v>
      </c>
      <c r="AX161" s="185" t="s">
        <v>80</v>
      </c>
      <c r="AY161" s="187" t="s">
        <v>130</v>
      </c>
    </row>
    <row r="162" spans="1:65" s="34" customFormat="1" ht="21.95" customHeight="1">
      <c r="A162" s="30"/>
      <c r="B162" s="167"/>
      <c r="C162" s="168" t="s">
        <v>185</v>
      </c>
      <c r="D162" s="168" t="s">
        <v>132</v>
      </c>
      <c r="E162" s="169" t="s">
        <v>186</v>
      </c>
      <c r="F162" s="170" t="s">
        <v>187</v>
      </c>
      <c r="G162" s="171" t="s">
        <v>135</v>
      </c>
      <c r="H162" s="172">
        <v>296.702</v>
      </c>
      <c r="I162" s="173"/>
      <c r="J162" s="174">
        <f>ROUND(I162*H162,2)</f>
        <v>0</v>
      </c>
      <c r="K162" s="170" t="s">
        <v>136</v>
      </c>
      <c r="L162" s="31"/>
      <c r="M162" s="175"/>
      <c r="N162" s="176" t="s">
        <v>38</v>
      </c>
      <c r="O162" s="58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9" t="s">
        <v>137</v>
      </c>
      <c r="AT162" s="179" t="s">
        <v>132</v>
      </c>
      <c r="AU162" s="179" t="s">
        <v>82</v>
      </c>
      <c r="AY162" s="16" t="s">
        <v>130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6" t="s">
        <v>80</v>
      </c>
      <c r="BK162" s="180">
        <f>ROUND(I162*H162,2)</f>
        <v>0</v>
      </c>
      <c r="BL162" s="16" t="s">
        <v>137</v>
      </c>
      <c r="BM162" s="179" t="s">
        <v>188</v>
      </c>
    </row>
    <row r="163" spans="1:65" s="34" customFormat="1" ht="48.75">
      <c r="A163" s="30"/>
      <c r="B163" s="31"/>
      <c r="C163" s="30"/>
      <c r="D163" s="181" t="s">
        <v>139</v>
      </c>
      <c r="E163" s="30"/>
      <c r="F163" s="182" t="s">
        <v>189</v>
      </c>
      <c r="G163" s="30"/>
      <c r="H163" s="30"/>
      <c r="I163" s="94"/>
      <c r="J163" s="30"/>
      <c r="K163" s="30"/>
      <c r="L163" s="31"/>
      <c r="M163" s="183"/>
      <c r="N163" s="184"/>
      <c r="O163" s="58"/>
      <c r="P163" s="58"/>
      <c r="Q163" s="58"/>
      <c r="R163" s="58"/>
      <c r="S163" s="58"/>
      <c r="T163" s="59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6" t="s">
        <v>139</v>
      </c>
      <c r="AU163" s="16" t="s">
        <v>82</v>
      </c>
    </row>
    <row r="164" spans="1:65" s="185" customFormat="1">
      <c r="B164" s="186"/>
      <c r="D164" s="181" t="s">
        <v>141</v>
      </c>
      <c r="E164" s="187"/>
      <c r="F164" s="188" t="s">
        <v>190</v>
      </c>
      <c r="H164" s="189">
        <v>296.702</v>
      </c>
      <c r="I164" s="190"/>
      <c r="L164" s="186"/>
      <c r="M164" s="191"/>
      <c r="N164" s="192"/>
      <c r="O164" s="192"/>
      <c r="P164" s="192"/>
      <c r="Q164" s="192"/>
      <c r="R164" s="192"/>
      <c r="S164" s="192"/>
      <c r="T164" s="193"/>
      <c r="AT164" s="187" t="s">
        <v>141</v>
      </c>
      <c r="AU164" s="187" t="s">
        <v>82</v>
      </c>
      <c r="AV164" s="185" t="s">
        <v>82</v>
      </c>
      <c r="AW164" s="185" t="s">
        <v>30</v>
      </c>
      <c r="AX164" s="185" t="s">
        <v>80</v>
      </c>
      <c r="AY164" s="187" t="s">
        <v>130</v>
      </c>
    </row>
    <row r="165" spans="1:65" s="34" customFormat="1" ht="21.95" customHeight="1">
      <c r="A165" s="30"/>
      <c r="B165" s="167"/>
      <c r="C165" s="168" t="s">
        <v>191</v>
      </c>
      <c r="D165" s="168" t="s">
        <v>132</v>
      </c>
      <c r="E165" s="169" t="s">
        <v>192</v>
      </c>
      <c r="F165" s="170" t="s">
        <v>193</v>
      </c>
      <c r="G165" s="171" t="s">
        <v>135</v>
      </c>
      <c r="H165" s="172">
        <v>296.702</v>
      </c>
      <c r="I165" s="173"/>
      <c r="J165" s="174">
        <f>ROUND(I165*H165,2)</f>
        <v>0</v>
      </c>
      <c r="K165" s="170" t="s">
        <v>136</v>
      </c>
      <c r="L165" s="31"/>
      <c r="M165" s="175"/>
      <c r="N165" s="176" t="s">
        <v>38</v>
      </c>
      <c r="O165" s="58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9" t="s">
        <v>137</v>
      </c>
      <c r="AT165" s="179" t="s">
        <v>132</v>
      </c>
      <c r="AU165" s="179" t="s">
        <v>82</v>
      </c>
      <c r="AY165" s="16" t="s">
        <v>130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6" t="s">
        <v>80</v>
      </c>
      <c r="BK165" s="180">
        <f>ROUND(I165*H165,2)</f>
        <v>0</v>
      </c>
      <c r="BL165" s="16" t="s">
        <v>137</v>
      </c>
      <c r="BM165" s="179" t="s">
        <v>194</v>
      </c>
    </row>
    <row r="166" spans="1:65" s="34" customFormat="1">
      <c r="A166" s="30"/>
      <c r="B166" s="31"/>
      <c r="C166" s="30"/>
      <c r="D166" s="181" t="s">
        <v>139</v>
      </c>
      <c r="E166" s="30"/>
      <c r="F166" s="182" t="s">
        <v>195</v>
      </c>
      <c r="G166" s="30"/>
      <c r="H166" s="30"/>
      <c r="I166" s="94"/>
      <c r="J166" s="30"/>
      <c r="K166" s="30"/>
      <c r="L166" s="31"/>
      <c r="M166" s="183"/>
      <c r="N166" s="184"/>
      <c r="O166" s="58"/>
      <c r="P166" s="58"/>
      <c r="Q166" s="58"/>
      <c r="R166" s="58"/>
      <c r="S166" s="58"/>
      <c r="T166" s="59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6" t="s">
        <v>139</v>
      </c>
      <c r="AU166" s="16" t="s">
        <v>82</v>
      </c>
    </row>
    <row r="167" spans="1:65" s="185" customFormat="1">
      <c r="B167" s="186"/>
      <c r="D167" s="181" t="s">
        <v>141</v>
      </c>
      <c r="E167" s="187"/>
      <c r="F167" s="188" t="s">
        <v>190</v>
      </c>
      <c r="H167" s="189">
        <v>296.702</v>
      </c>
      <c r="I167" s="190"/>
      <c r="L167" s="186"/>
      <c r="M167" s="191"/>
      <c r="N167" s="192"/>
      <c r="O167" s="192"/>
      <c r="P167" s="192"/>
      <c r="Q167" s="192"/>
      <c r="R167" s="192"/>
      <c r="S167" s="192"/>
      <c r="T167" s="193"/>
      <c r="AT167" s="187" t="s">
        <v>141</v>
      </c>
      <c r="AU167" s="187" t="s">
        <v>82</v>
      </c>
      <c r="AV167" s="185" t="s">
        <v>82</v>
      </c>
      <c r="AW167" s="185" t="s">
        <v>30</v>
      </c>
      <c r="AX167" s="185" t="s">
        <v>80</v>
      </c>
      <c r="AY167" s="187" t="s">
        <v>130</v>
      </c>
    </row>
    <row r="168" spans="1:65" s="34" customFormat="1" ht="33" customHeight="1">
      <c r="A168" s="30"/>
      <c r="B168" s="167"/>
      <c r="C168" s="168" t="s">
        <v>196</v>
      </c>
      <c r="D168" s="168" t="s">
        <v>132</v>
      </c>
      <c r="E168" s="169" t="s">
        <v>197</v>
      </c>
      <c r="F168" s="170" t="s">
        <v>198</v>
      </c>
      <c r="G168" s="171" t="s">
        <v>199</v>
      </c>
      <c r="H168" s="172">
        <v>534.06399999999996</v>
      </c>
      <c r="I168" s="173"/>
      <c r="J168" s="174">
        <f>ROUND(I168*H168,2)</f>
        <v>0</v>
      </c>
      <c r="K168" s="170" t="s">
        <v>136</v>
      </c>
      <c r="L168" s="31"/>
      <c r="M168" s="175"/>
      <c r="N168" s="176" t="s">
        <v>38</v>
      </c>
      <c r="O168" s="58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9" t="s">
        <v>137</v>
      </c>
      <c r="AT168" s="179" t="s">
        <v>132</v>
      </c>
      <c r="AU168" s="179" t="s">
        <v>82</v>
      </c>
      <c r="AY168" s="16" t="s">
        <v>130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6" t="s">
        <v>80</v>
      </c>
      <c r="BK168" s="180">
        <f>ROUND(I168*H168,2)</f>
        <v>0</v>
      </c>
      <c r="BL168" s="16" t="s">
        <v>137</v>
      </c>
      <c r="BM168" s="179" t="s">
        <v>200</v>
      </c>
    </row>
    <row r="169" spans="1:65" s="34" customFormat="1" ht="39">
      <c r="A169" s="30"/>
      <c r="B169" s="31"/>
      <c r="C169" s="30"/>
      <c r="D169" s="181" t="s">
        <v>139</v>
      </c>
      <c r="E169" s="30"/>
      <c r="F169" s="182" t="s">
        <v>201</v>
      </c>
      <c r="G169" s="30"/>
      <c r="H169" s="30"/>
      <c r="I169" s="94"/>
      <c r="J169" s="30"/>
      <c r="K169" s="30"/>
      <c r="L169" s="31"/>
      <c r="M169" s="183"/>
      <c r="N169" s="184"/>
      <c r="O169" s="58"/>
      <c r="P169" s="58"/>
      <c r="Q169" s="58"/>
      <c r="R169" s="58"/>
      <c r="S169" s="58"/>
      <c r="T169" s="59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6" t="s">
        <v>139</v>
      </c>
      <c r="AU169" s="16" t="s">
        <v>82</v>
      </c>
    </row>
    <row r="170" spans="1:65" s="185" customFormat="1">
      <c r="B170" s="186"/>
      <c r="D170" s="181" t="s">
        <v>141</v>
      </c>
      <c r="E170" s="187"/>
      <c r="F170" s="188" t="s">
        <v>202</v>
      </c>
      <c r="H170" s="189">
        <v>534.06399999999996</v>
      </c>
      <c r="I170" s="190"/>
      <c r="L170" s="186"/>
      <c r="M170" s="191"/>
      <c r="N170" s="192"/>
      <c r="O170" s="192"/>
      <c r="P170" s="192"/>
      <c r="Q170" s="192"/>
      <c r="R170" s="192"/>
      <c r="S170" s="192"/>
      <c r="T170" s="193"/>
      <c r="AT170" s="187" t="s">
        <v>141</v>
      </c>
      <c r="AU170" s="187" t="s">
        <v>82</v>
      </c>
      <c r="AV170" s="185" t="s">
        <v>82</v>
      </c>
      <c r="AW170" s="185" t="s">
        <v>30</v>
      </c>
      <c r="AX170" s="185" t="s">
        <v>80</v>
      </c>
      <c r="AY170" s="187" t="s">
        <v>130</v>
      </c>
    </row>
    <row r="171" spans="1:65" s="34" customFormat="1" ht="21.95" customHeight="1">
      <c r="A171" s="30"/>
      <c r="B171" s="167"/>
      <c r="C171" s="168" t="s">
        <v>203</v>
      </c>
      <c r="D171" s="168" t="s">
        <v>132</v>
      </c>
      <c r="E171" s="169" t="s">
        <v>204</v>
      </c>
      <c r="F171" s="170" t="s">
        <v>205</v>
      </c>
      <c r="G171" s="171" t="s">
        <v>135</v>
      </c>
      <c r="H171" s="172">
        <v>28.866</v>
      </c>
      <c r="I171" s="173"/>
      <c r="J171" s="174">
        <f>ROUND(I171*H171,2)</f>
        <v>0</v>
      </c>
      <c r="K171" s="170" t="s">
        <v>136</v>
      </c>
      <c r="L171" s="31"/>
      <c r="M171" s="175"/>
      <c r="N171" s="176" t="s">
        <v>38</v>
      </c>
      <c r="O171" s="58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9" t="s">
        <v>137</v>
      </c>
      <c r="AT171" s="179" t="s">
        <v>132</v>
      </c>
      <c r="AU171" s="179" t="s">
        <v>82</v>
      </c>
      <c r="AY171" s="16" t="s">
        <v>130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6" t="s">
        <v>80</v>
      </c>
      <c r="BK171" s="180">
        <f>ROUND(I171*H171,2)</f>
        <v>0</v>
      </c>
      <c r="BL171" s="16" t="s">
        <v>137</v>
      </c>
      <c r="BM171" s="179" t="s">
        <v>206</v>
      </c>
    </row>
    <row r="172" spans="1:65" s="34" customFormat="1" ht="39">
      <c r="A172" s="30"/>
      <c r="B172" s="31"/>
      <c r="C172" s="30"/>
      <c r="D172" s="181" t="s">
        <v>139</v>
      </c>
      <c r="E172" s="30"/>
      <c r="F172" s="182" t="s">
        <v>207</v>
      </c>
      <c r="G172" s="30"/>
      <c r="H172" s="30"/>
      <c r="I172" s="94"/>
      <c r="J172" s="30"/>
      <c r="K172" s="30"/>
      <c r="L172" s="31"/>
      <c r="M172" s="183"/>
      <c r="N172" s="184"/>
      <c r="O172" s="58"/>
      <c r="P172" s="58"/>
      <c r="Q172" s="58"/>
      <c r="R172" s="58"/>
      <c r="S172" s="58"/>
      <c r="T172" s="59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6" t="s">
        <v>139</v>
      </c>
      <c r="AU172" s="16" t="s">
        <v>82</v>
      </c>
    </row>
    <row r="173" spans="1:65" s="185" customFormat="1">
      <c r="B173" s="186"/>
      <c r="D173" s="181" t="s">
        <v>141</v>
      </c>
      <c r="E173" s="187" t="s">
        <v>88</v>
      </c>
      <c r="F173" s="188" t="s">
        <v>208</v>
      </c>
      <c r="H173" s="189">
        <v>28.866</v>
      </c>
      <c r="I173" s="190"/>
      <c r="L173" s="186"/>
      <c r="M173" s="191"/>
      <c r="N173" s="192"/>
      <c r="O173" s="192"/>
      <c r="P173" s="192"/>
      <c r="Q173" s="192"/>
      <c r="R173" s="192"/>
      <c r="S173" s="192"/>
      <c r="T173" s="193"/>
      <c r="AT173" s="187" t="s">
        <v>141</v>
      </c>
      <c r="AU173" s="187" t="s">
        <v>82</v>
      </c>
      <c r="AV173" s="185" t="s">
        <v>82</v>
      </c>
      <c r="AW173" s="185" t="s">
        <v>30</v>
      </c>
      <c r="AX173" s="185" t="s">
        <v>80</v>
      </c>
      <c r="AY173" s="187" t="s">
        <v>130</v>
      </c>
    </row>
    <row r="174" spans="1:65" s="34" customFormat="1" ht="21.95" customHeight="1">
      <c r="A174" s="30"/>
      <c r="B174" s="167"/>
      <c r="C174" s="211" t="s">
        <v>209</v>
      </c>
      <c r="D174" s="211" t="s">
        <v>210</v>
      </c>
      <c r="E174" s="212" t="s">
        <v>211</v>
      </c>
      <c r="F174" s="213" t="s">
        <v>212</v>
      </c>
      <c r="G174" s="214" t="s">
        <v>135</v>
      </c>
      <c r="H174" s="215">
        <v>28.866</v>
      </c>
      <c r="I174" s="216"/>
      <c r="J174" s="217">
        <f>ROUND(I174*H174,2)</f>
        <v>0</v>
      </c>
      <c r="K174" s="213"/>
      <c r="L174" s="218"/>
      <c r="M174" s="219"/>
      <c r="N174" s="220" t="s">
        <v>38</v>
      </c>
      <c r="O174" s="58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9" t="s">
        <v>191</v>
      </c>
      <c r="AT174" s="179" t="s">
        <v>210</v>
      </c>
      <c r="AU174" s="179" t="s">
        <v>82</v>
      </c>
      <c r="AY174" s="16" t="s">
        <v>130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6" t="s">
        <v>80</v>
      </c>
      <c r="BK174" s="180">
        <f>ROUND(I174*H174,2)</f>
        <v>0</v>
      </c>
      <c r="BL174" s="16" t="s">
        <v>137</v>
      </c>
      <c r="BM174" s="179" t="s">
        <v>213</v>
      </c>
    </row>
    <row r="175" spans="1:65" s="34" customFormat="1" ht="19.5">
      <c r="A175" s="30"/>
      <c r="B175" s="31"/>
      <c r="C175" s="30"/>
      <c r="D175" s="181" t="s">
        <v>139</v>
      </c>
      <c r="E175" s="30"/>
      <c r="F175" s="182" t="s">
        <v>212</v>
      </c>
      <c r="G175" s="30"/>
      <c r="H175" s="30"/>
      <c r="I175" s="94"/>
      <c r="J175" s="30"/>
      <c r="K175" s="30"/>
      <c r="L175" s="31"/>
      <c r="M175" s="183"/>
      <c r="N175" s="184"/>
      <c r="O175" s="58"/>
      <c r="P175" s="58"/>
      <c r="Q175" s="58"/>
      <c r="R175" s="58"/>
      <c r="S175" s="58"/>
      <c r="T175" s="59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6" t="s">
        <v>139</v>
      </c>
      <c r="AU175" s="16" t="s">
        <v>82</v>
      </c>
    </row>
    <row r="176" spans="1:65" s="185" customFormat="1">
      <c r="B176" s="186"/>
      <c r="D176" s="181" t="s">
        <v>141</v>
      </c>
      <c r="E176" s="187"/>
      <c r="F176" s="188" t="s">
        <v>214</v>
      </c>
      <c r="H176" s="189">
        <v>28.866</v>
      </c>
      <c r="I176" s="190"/>
      <c r="L176" s="186"/>
      <c r="M176" s="191"/>
      <c r="N176" s="192"/>
      <c r="O176" s="192"/>
      <c r="P176" s="192"/>
      <c r="Q176" s="192"/>
      <c r="R176" s="192"/>
      <c r="S176" s="192"/>
      <c r="T176" s="193"/>
      <c r="AT176" s="187" t="s">
        <v>141</v>
      </c>
      <c r="AU176" s="187" t="s">
        <v>82</v>
      </c>
      <c r="AV176" s="185" t="s">
        <v>82</v>
      </c>
      <c r="AW176" s="185" t="s">
        <v>30</v>
      </c>
      <c r="AX176" s="185" t="s">
        <v>80</v>
      </c>
      <c r="AY176" s="187" t="s">
        <v>130</v>
      </c>
    </row>
    <row r="177" spans="1:65" s="153" customFormat="1" ht="22.7" customHeight="1">
      <c r="B177" s="154"/>
      <c r="D177" s="155" t="s">
        <v>72</v>
      </c>
      <c r="E177" s="165" t="s">
        <v>82</v>
      </c>
      <c r="F177" s="165" t="s">
        <v>215</v>
      </c>
      <c r="I177" s="157"/>
      <c r="J177" s="166">
        <f>BK177</f>
        <v>0</v>
      </c>
      <c r="L177" s="154"/>
      <c r="M177" s="159"/>
      <c r="N177" s="160"/>
      <c r="O177" s="160"/>
      <c r="P177" s="161">
        <f>SUM(P178:P203)</f>
        <v>0</v>
      </c>
      <c r="Q177" s="160"/>
      <c r="R177" s="161">
        <f>SUM(R178:R203)</f>
        <v>540.62313804000007</v>
      </c>
      <c r="S177" s="160"/>
      <c r="T177" s="162">
        <f>SUM(T178:T203)</f>
        <v>0</v>
      </c>
      <c r="AR177" s="155" t="s">
        <v>80</v>
      </c>
      <c r="AT177" s="163" t="s">
        <v>72</v>
      </c>
      <c r="AU177" s="163" t="s">
        <v>80</v>
      </c>
      <c r="AY177" s="155" t="s">
        <v>130</v>
      </c>
      <c r="BK177" s="164">
        <f>SUM(BK178:BK203)</f>
        <v>0</v>
      </c>
    </row>
    <row r="178" spans="1:65" s="34" customFormat="1" ht="33" customHeight="1">
      <c r="A178" s="30"/>
      <c r="B178" s="167"/>
      <c r="C178" s="168" t="s">
        <v>216</v>
      </c>
      <c r="D178" s="168" t="s">
        <v>132</v>
      </c>
      <c r="E178" s="169" t="s">
        <v>217</v>
      </c>
      <c r="F178" s="170" t="s">
        <v>218</v>
      </c>
      <c r="G178" s="171" t="s">
        <v>219</v>
      </c>
      <c r="H178" s="172">
        <v>24</v>
      </c>
      <c r="I178" s="173"/>
      <c r="J178" s="174">
        <f>ROUND(I178*H178,2)</f>
        <v>0</v>
      </c>
      <c r="K178" s="170" t="s">
        <v>136</v>
      </c>
      <c r="L178" s="31"/>
      <c r="M178" s="175"/>
      <c r="N178" s="176" t="s">
        <v>38</v>
      </c>
      <c r="O178" s="58"/>
      <c r="P178" s="177">
        <f>O178*H178</f>
        <v>0</v>
      </c>
      <c r="Q178" s="177">
        <v>1.6000000000000001E-4</v>
      </c>
      <c r="R178" s="177">
        <f>Q178*H178</f>
        <v>3.8400000000000005E-3</v>
      </c>
      <c r="S178" s="177">
        <v>0</v>
      </c>
      <c r="T178" s="178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9" t="s">
        <v>137</v>
      </c>
      <c r="AT178" s="179" t="s">
        <v>132</v>
      </c>
      <c r="AU178" s="179" t="s">
        <v>82</v>
      </c>
      <c r="AY178" s="16" t="s">
        <v>130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6" t="s">
        <v>80</v>
      </c>
      <c r="BK178" s="180">
        <f>ROUND(I178*H178,2)</f>
        <v>0</v>
      </c>
      <c r="BL178" s="16" t="s">
        <v>137</v>
      </c>
      <c r="BM178" s="179" t="s">
        <v>220</v>
      </c>
    </row>
    <row r="179" spans="1:65" s="34" customFormat="1" ht="19.5">
      <c r="A179" s="30"/>
      <c r="B179" s="31"/>
      <c r="C179" s="30"/>
      <c r="D179" s="181" t="s">
        <v>139</v>
      </c>
      <c r="E179" s="30"/>
      <c r="F179" s="182" t="s">
        <v>221</v>
      </c>
      <c r="G179" s="30"/>
      <c r="H179" s="30"/>
      <c r="I179" s="94"/>
      <c r="J179" s="30"/>
      <c r="K179" s="30"/>
      <c r="L179" s="31"/>
      <c r="M179" s="183"/>
      <c r="N179" s="184"/>
      <c r="O179" s="58"/>
      <c r="P179" s="58"/>
      <c r="Q179" s="58"/>
      <c r="R179" s="58"/>
      <c r="S179" s="58"/>
      <c r="T179" s="59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6" t="s">
        <v>139</v>
      </c>
      <c r="AU179" s="16" t="s">
        <v>82</v>
      </c>
    </row>
    <row r="180" spans="1:65" s="185" customFormat="1">
      <c r="B180" s="186"/>
      <c r="D180" s="181" t="s">
        <v>141</v>
      </c>
      <c r="E180" s="187"/>
      <c r="F180" s="188" t="s">
        <v>222</v>
      </c>
      <c r="H180" s="189">
        <v>24</v>
      </c>
      <c r="I180" s="190"/>
      <c r="L180" s="186"/>
      <c r="M180" s="191"/>
      <c r="N180" s="192"/>
      <c r="O180" s="192"/>
      <c r="P180" s="192"/>
      <c r="Q180" s="192"/>
      <c r="R180" s="192"/>
      <c r="S180" s="192"/>
      <c r="T180" s="193"/>
      <c r="AT180" s="187" t="s">
        <v>141</v>
      </c>
      <c r="AU180" s="187" t="s">
        <v>82</v>
      </c>
      <c r="AV180" s="185" t="s">
        <v>82</v>
      </c>
      <c r="AW180" s="185" t="s">
        <v>30</v>
      </c>
      <c r="AX180" s="185" t="s">
        <v>80</v>
      </c>
      <c r="AY180" s="187" t="s">
        <v>130</v>
      </c>
    </row>
    <row r="181" spans="1:65" s="34" customFormat="1" ht="33" customHeight="1">
      <c r="A181" s="30"/>
      <c r="B181" s="167"/>
      <c r="C181" s="168" t="s">
        <v>223</v>
      </c>
      <c r="D181" s="168" t="s">
        <v>132</v>
      </c>
      <c r="E181" s="169" t="s">
        <v>224</v>
      </c>
      <c r="F181" s="170" t="s">
        <v>225</v>
      </c>
      <c r="G181" s="171" t="s">
        <v>219</v>
      </c>
      <c r="H181" s="172">
        <v>47</v>
      </c>
      <c r="I181" s="173"/>
      <c r="J181" s="174">
        <f>ROUND(I181*H181,2)</f>
        <v>0</v>
      </c>
      <c r="K181" s="170" t="s">
        <v>136</v>
      </c>
      <c r="L181" s="31"/>
      <c r="M181" s="175"/>
      <c r="N181" s="176" t="s">
        <v>38</v>
      </c>
      <c r="O181" s="58"/>
      <c r="P181" s="177">
        <f>O181*H181</f>
        <v>0</v>
      </c>
      <c r="Q181" s="177">
        <v>4.8999999999999998E-4</v>
      </c>
      <c r="R181" s="177">
        <f>Q181*H181</f>
        <v>2.3029999999999998E-2</v>
      </c>
      <c r="S181" s="177">
        <v>0</v>
      </c>
      <c r="T181" s="178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9" t="s">
        <v>137</v>
      </c>
      <c r="AT181" s="179" t="s">
        <v>132</v>
      </c>
      <c r="AU181" s="179" t="s">
        <v>82</v>
      </c>
      <c r="AY181" s="16" t="s">
        <v>130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6" t="s">
        <v>80</v>
      </c>
      <c r="BK181" s="180">
        <f>ROUND(I181*H181,2)</f>
        <v>0</v>
      </c>
      <c r="BL181" s="16" t="s">
        <v>137</v>
      </c>
      <c r="BM181" s="179" t="s">
        <v>226</v>
      </c>
    </row>
    <row r="182" spans="1:65" s="34" customFormat="1" ht="19.5">
      <c r="A182" s="30"/>
      <c r="B182" s="31"/>
      <c r="C182" s="30"/>
      <c r="D182" s="181" t="s">
        <v>139</v>
      </c>
      <c r="E182" s="30"/>
      <c r="F182" s="182" t="s">
        <v>227</v>
      </c>
      <c r="G182" s="30"/>
      <c r="H182" s="30"/>
      <c r="I182" s="94"/>
      <c r="J182" s="30"/>
      <c r="K182" s="30"/>
      <c r="L182" s="31"/>
      <c r="M182" s="183"/>
      <c r="N182" s="184"/>
      <c r="O182" s="58"/>
      <c r="P182" s="58"/>
      <c r="Q182" s="58"/>
      <c r="R182" s="58"/>
      <c r="S182" s="58"/>
      <c r="T182" s="59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6" t="s">
        <v>139</v>
      </c>
      <c r="AU182" s="16" t="s">
        <v>82</v>
      </c>
    </row>
    <row r="183" spans="1:65" s="34" customFormat="1" ht="21.95" customHeight="1">
      <c r="A183" s="30"/>
      <c r="B183" s="167"/>
      <c r="C183" s="168" t="s">
        <v>228</v>
      </c>
      <c r="D183" s="168" t="s">
        <v>132</v>
      </c>
      <c r="E183" s="169" t="s">
        <v>229</v>
      </c>
      <c r="F183" s="170" t="s">
        <v>230</v>
      </c>
      <c r="G183" s="171" t="s">
        <v>231</v>
      </c>
      <c r="H183" s="172">
        <v>30.55</v>
      </c>
      <c r="I183" s="173"/>
      <c r="J183" s="174">
        <f>ROUND(I183*H183,2)</f>
        <v>0</v>
      </c>
      <c r="K183" s="170" t="s">
        <v>136</v>
      </c>
      <c r="L183" s="31"/>
      <c r="M183" s="175"/>
      <c r="N183" s="176" t="s">
        <v>38</v>
      </c>
      <c r="O183" s="58"/>
      <c r="P183" s="177">
        <f>O183*H183</f>
        <v>0</v>
      </c>
      <c r="Q183" s="177">
        <v>1E-4</v>
      </c>
      <c r="R183" s="177">
        <f>Q183*H183</f>
        <v>3.0550000000000004E-3</v>
      </c>
      <c r="S183" s="177">
        <v>0</v>
      </c>
      <c r="T183" s="178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9" t="s">
        <v>137</v>
      </c>
      <c r="AT183" s="179" t="s">
        <v>132</v>
      </c>
      <c r="AU183" s="179" t="s">
        <v>82</v>
      </c>
      <c r="AY183" s="16" t="s">
        <v>130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6" t="s">
        <v>80</v>
      </c>
      <c r="BK183" s="180">
        <f>ROUND(I183*H183,2)</f>
        <v>0</v>
      </c>
      <c r="BL183" s="16" t="s">
        <v>137</v>
      </c>
      <c r="BM183" s="179" t="s">
        <v>232</v>
      </c>
    </row>
    <row r="184" spans="1:65" s="34" customFormat="1" ht="39">
      <c r="A184" s="30"/>
      <c r="B184" s="31"/>
      <c r="C184" s="30"/>
      <c r="D184" s="181" t="s">
        <v>139</v>
      </c>
      <c r="E184" s="30"/>
      <c r="F184" s="182" t="s">
        <v>233</v>
      </c>
      <c r="G184" s="30"/>
      <c r="H184" s="30"/>
      <c r="I184" s="94"/>
      <c r="J184" s="30"/>
      <c r="K184" s="30"/>
      <c r="L184" s="31"/>
      <c r="M184" s="183"/>
      <c r="N184" s="184"/>
      <c r="O184" s="58"/>
      <c r="P184" s="58"/>
      <c r="Q184" s="58"/>
      <c r="R184" s="58"/>
      <c r="S184" s="58"/>
      <c r="T184" s="59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6" t="s">
        <v>139</v>
      </c>
      <c r="AU184" s="16" t="s">
        <v>82</v>
      </c>
    </row>
    <row r="185" spans="1:65" s="185" customFormat="1">
      <c r="B185" s="186"/>
      <c r="D185" s="181" t="s">
        <v>141</v>
      </c>
      <c r="E185" s="187" t="s">
        <v>90</v>
      </c>
      <c r="F185" s="188" t="s">
        <v>234</v>
      </c>
      <c r="H185" s="189">
        <v>30.55</v>
      </c>
      <c r="I185" s="190"/>
      <c r="L185" s="186"/>
      <c r="M185" s="191"/>
      <c r="N185" s="192"/>
      <c r="O185" s="192"/>
      <c r="P185" s="192"/>
      <c r="Q185" s="192"/>
      <c r="R185" s="192"/>
      <c r="S185" s="192"/>
      <c r="T185" s="193"/>
      <c r="AT185" s="187" t="s">
        <v>141</v>
      </c>
      <c r="AU185" s="187" t="s">
        <v>82</v>
      </c>
      <c r="AV185" s="185" t="s">
        <v>82</v>
      </c>
      <c r="AW185" s="185" t="s">
        <v>30</v>
      </c>
      <c r="AX185" s="185" t="s">
        <v>80</v>
      </c>
      <c r="AY185" s="187" t="s">
        <v>130</v>
      </c>
    </row>
    <row r="186" spans="1:65" s="34" customFormat="1" ht="21.95" customHeight="1">
      <c r="A186" s="30"/>
      <c r="B186" s="167"/>
      <c r="C186" s="211" t="s">
        <v>7</v>
      </c>
      <c r="D186" s="211" t="s">
        <v>210</v>
      </c>
      <c r="E186" s="212" t="s">
        <v>235</v>
      </c>
      <c r="F186" s="213" t="s">
        <v>236</v>
      </c>
      <c r="G186" s="214" t="s">
        <v>231</v>
      </c>
      <c r="H186" s="215">
        <v>35.133000000000003</v>
      </c>
      <c r="I186" s="216"/>
      <c r="J186" s="217">
        <f>ROUND(I186*H186,2)</f>
        <v>0</v>
      </c>
      <c r="K186" s="213" t="s">
        <v>136</v>
      </c>
      <c r="L186" s="218"/>
      <c r="M186" s="219"/>
      <c r="N186" s="220" t="s">
        <v>38</v>
      </c>
      <c r="O186" s="58"/>
      <c r="P186" s="177">
        <f>O186*H186</f>
        <v>0</v>
      </c>
      <c r="Q186" s="177">
        <v>2.9999999999999997E-4</v>
      </c>
      <c r="R186" s="177">
        <f>Q186*H186</f>
        <v>1.05399E-2</v>
      </c>
      <c r="S186" s="177">
        <v>0</v>
      </c>
      <c r="T186" s="178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9" t="s">
        <v>191</v>
      </c>
      <c r="AT186" s="179" t="s">
        <v>210</v>
      </c>
      <c r="AU186" s="179" t="s">
        <v>82</v>
      </c>
      <c r="AY186" s="16" t="s">
        <v>130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6" t="s">
        <v>80</v>
      </c>
      <c r="BK186" s="180">
        <f>ROUND(I186*H186,2)</f>
        <v>0</v>
      </c>
      <c r="BL186" s="16" t="s">
        <v>137</v>
      </c>
      <c r="BM186" s="179" t="s">
        <v>237</v>
      </c>
    </row>
    <row r="187" spans="1:65" s="34" customFormat="1">
      <c r="A187" s="30"/>
      <c r="B187" s="31"/>
      <c r="C187" s="30"/>
      <c r="D187" s="181" t="s">
        <v>139</v>
      </c>
      <c r="E187" s="30"/>
      <c r="F187" s="182" t="s">
        <v>236</v>
      </c>
      <c r="G187" s="30"/>
      <c r="H187" s="30"/>
      <c r="I187" s="94"/>
      <c r="J187" s="30"/>
      <c r="K187" s="30"/>
      <c r="L187" s="31"/>
      <c r="M187" s="183"/>
      <c r="N187" s="184"/>
      <c r="O187" s="58"/>
      <c r="P187" s="58"/>
      <c r="Q187" s="58"/>
      <c r="R187" s="58"/>
      <c r="S187" s="58"/>
      <c r="T187" s="59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6" t="s">
        <v>139</v>
      </c>
      <c r="AU187" s="16" t="s">
        <v>82</v>
      </c>
    </row>
    <row r="188" spans="1:65" s="185" customFormat="1">
      <c r="B188" s="186"/>
      <c r="D188" s="181" t="s">
        <v>141</v>
      </c>
      <c r="E188" s="187"/>
      <c r="F188" s="188" t="s">
        <v>238</v>
      </c>
      <c r="H188" s="189">
        <v>35.133000000000003</v>
      </c>
      <c r="I188" s="190"/>
      <c r="L188" s="186"/>
      <c r="M188" s="191"/>
      <c r="N188" s="192"/>
      <c r="O188" s="192"/>
      <c r="P188" s="192"/>
      <c r="Q188" s="192"/>
      <c r="R188" s="192"/>
      <c r="S188" s="192"/>
      <c r="T188" s="193"/>
      <c r="AT188" s="187" t="s">
        <v>141</v>
      </c>
      <c r="AU188" s="187" t="s">
        <v>82</v>
      </c>
      <c r="AV188" s="185" t="s">
        <v>82</v>
      </c>
      <c r="AW188" s="185" t="s">
        <v>30</v>
      </c>
      <c r="AX188" s="185" t="s">
        <v>80</v>
      </c>
      <c r="AY188" s="187" t="s">
        <v>130</v>
      </c>
    </row>
    <row r="189" spans="1:65" s="34" customFormat="1" ht="14.45" customHeight="1">
      <c r="A189" s="30"/>
      <c r="B189" s="167"/>
      <c r="C189" s="168" t="s">
        <v>239</v>
      </c>
      <c r="D189" s="168" t="s">
        <v>132</v>
      </c>
      <c r="E189" s="169" t="s">
        <v>240</v>
      </c>
      <c r="F189" s="170" t="s">
        <v>241</v>
      </c>
      <c r="G189" s="171" t="s">
        <v>135</v>
      </c>
      <c r="H189" s="172">
        <v>11.427</v>
      </c>
      <c r="I189" s="173"/>
      <c r="J189" s="174">
        <f>ROUND(I189*H189,2)</f>
        <v>0</v>
      </c>
      <c r="K189" s="170"/>
      <c r="L189" s="31"/>
      <c r="M189" s="175"/>
      <c r="N189" s="176" t="s">
        <v>38</v>
      </c>
      <c r="O189" s="58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9" t="s">
        <v>137</v>
      </c>
      <c r="AT189" s="179" t="s">
        <v>132</v>
      </c>
      <c r="AU189" s="179" t="s">
        <v>82</v>
      </c>
      <c r="AY189" s="16" t="s">
        <v>130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6" t="s">
        <v>80</v>
      </c>
      <c r="BK189" s="180">
        <f>ROUND(I189*H189,2)</f>
        <v>0</v>
      </c>
      <c r="BL189" s="16" t="s">
        <v>137</v>
      </c>
      <c r="BM189" s="179" t="s">
        <v>242</v>
      </c>
    </row>
    <row r="190" spans="1:65" s="34" customFormat="1">
      <c r="A190" s="30"/>
      <c r="B190" s="31"/>
      <c r="C190" s="30"/>
      <c r="D190" s="181" t="s">
        <v>139</v>
      </c>
      <c r="E190" s="30"/>
      <c r="F190" s="182" t="s">
        <v>243</v>
      </c>
      <c r="G190" s="30"/>
      <c r="H190" s="30"/>
      <c r="I190" s="94"/>
      <c r="J190" s="30"/>
      <c r="K190" s="30"/>
      <c r="L190" s="31"/>
      <c r="M190" s="183"/>
      <c r="N190" s="184"/>
      <c r="O190" s="58"/>
      <c r="P190" s="58"/>
      <c r="Q190" s="58"/>
      <c r="R190" s="58"/>
      <c r="S190" s="58"/>
      <c r="T190" s="59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6" t="s">
        <v>139</v>
      </c>
      <c r="AU190" s="16" t="s">
        <v>82</v>
      </c>
    </row>
    <row r="191" spans="1:65" s="185" customFormat="1" ht="45">
      <c r="B191" s="186"/>
      <c r="D191" s="181" t="s">
        <v>141</v>
      </c>
      <c r="E191" s="187"/>
      <c r="F191" s="188" t="s">
        <v>244</v>
      </c>
      <c r="H191" s="189">
        <v>11.427</v>
      </c>
      <c r="I191" s="190"/>
      <c r="L191" s="186"/>
      <c r="M191" s="191"/>
      <c r="N191" s="192"/>
      <c r="O191" s="192"/>
      <c r="P191" s="192"/>
      <c r="Q191" s="192"/>
      <c r="R191" s="192"/>
      <c r="S191" s="192"/>
      <c r="T191" s="193"/>
      <c r="AT191" s="187" t="s">
        <v>141</v>
      </c>
      <c r="AU191" s="187" t="s">
        <v>82</v>
      </c>
      <c r="AV191" s="185" t="s">
        <v>82</v>
      </c>
      <c r="AW191" s="185" t="s">
        <v>30</v>
      </c>
      <c r="AX191" s="185" t="s">
        <v>80</v>
      </c>
      <c r="AY191" s="187" t="s">
        <v>130</v>
      </c>
    </row>
    <row r="192" spans="1:65" s="34" customFormat="1" ht="21.95" customHeight="1">
      <c r="A192" s="30"/>
      <c r="B192" s="167"/>
      <c r="C192" s="211" t="s">
        <v>245</v>
      </c>
      <c r="D192" s="211" t="s">
        <v>210</v>
      </c>
      <c r="E192" s="212" t="s">
        <v>246</v>
      </c>
      <c r="F192" s="213" t="s">
        <v>247</v>
      </c>
      <c r="G192" s="214" t="s">
        <v>199</v>
      </c>
      <c r="H192" s="215">
        <v>20.568999999999999</v>
      </c>
      <c r="I192" s="216"/>
      <c r="J192" s="217">
        <f>ROUND(I192*H192,2)</f>
        <v>0</v>
      </c>
      <c r="K192" s="213" t="s">
        <v>136</v>
      </c>
      <c r="L192" s="218"/>
      <c r="M192" s="219"/>
      <c r="N192" s="220" t="s">
        <v>38</v>
      </c>
      <c r="O192" s="58"/>
      <c r="P192" s="177">
        <f>O192*H192</f>
        <v>0</v>
      </c>
      <c r="Q192" s="177">
        <v>1</v>
      </c>
      <c r="R192" s="177">
        <f>Q192*H192</f>
        <v>20.568999999999999</v>
      </c>
      <c r="S192" s="177">
        <v>0</v>
      </c>
      <c r="T192" s="178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9" t="s">
        <v>191</v>
      </c>
      <c r="AT192" s="179" t="s">
        <v>210</v>
      </c>
      <c r="AU192" s="179" t="s">
        <v>82</v>
      </c>
      <c r="AY192" s="16" t="s">
        <v>130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6" t="s">
        <v>80</v>
      </c>
      <c r="BK192" s="180">
        <f>ROUND(I192*H192,2)</f>
        <v>0</v>
      </c>
      <c r="BL192" s="16" t="s">
        <v>137</v>
      </c>
      <c r="BM192" s="179" t="s">
        <v>248</v>
      </c>
    </row>
    <row r="193" spans="1:65" s="34" customFormat="1">
      <c r="A193" s="30"/>
      <c r="B193" s="31"/>
      <c r="C193" s="30"/>
      <c r="D193" s="181" t="s">
        <v>139</v>
      </c>
      <c r="E193" s="30"/>
      <c r="F193" s="182" t="s">
        <v>247</v>
      </c>
      <c r="G193" s="30"/>
      <c r="H193" s="30"/>
      <c r="I193" s="94"/>
      <c r="J193" s="30"/>
      <c r="K193" s="30"/>
      <c r="L193" s="31"/>
      <c r="M193" s="183"/>
      <c r="N193" s="184"/>
      <c r="O193" s="58"/>
      <c r="P193" s="58"/>
      <c r="Q193" s="58"/>
      <c r="R193" s="58"/>
      <c r="S193" s="58"/>
      <c r="T193" s="59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6" t="s">
        <v>139</v>
      </c>
      <c r="AU193" s="16" t="s">
        <v>82</v>
      </c>
    </row>
    <row r="194" spans="1:65" s="185" customFormat="1">
      <c r="B194" s="186"/>
      <c r="D194" s="181" t="s">
        <v>141</v>
      </c>
      <c r="E194" s="187"/>
      <c r="F194" s="188" t="s">
        <v>249</v>
      </c>
      <c r="H194" s="189">
        <v>20.568999999999999</v>
      </c>
      <c r="I194" s="190"/>
      <c r="L194" s="186"/>
      <c r="M194" s="191"/>
      <c r="N194" s="192"/>
      <c r="O194" s="192"/>
      <c r="P194" s="192"/>
      <c r="Q194" s="192"/>
      <c r="R194" s="192"/>
      <c r="S194" s="192"/>
      <c r="T194" s="193"/>
      <c r="AT194" s="187" t="s">
        <v>141</v>
      </c>
      <c r="AU194" s="187" t="s">
        <v>82</v>
      </c>
      <c r="AV194" s="185" t="s">
        <v>82</v>
      </c>
      <c r="AW194" s="185" t="s">
        <v>30</v>
      </c>
      <c r="AX194" s="185" t="s">
        <v>80</v>
      </c>
      <c r="AY194" s="187" t="s">
        <v>130</v>
      </c>
    </row>
    <row r="195" spans="1:65" s="34" customFormat="1" ht="33" customHeight="1">
      <c r="A195" s="30"/>
      <c r="B195" s="167"/>
      <c r="C195" s="168" t="s">
        <v>250</v>
      </c>
      <c r="D195" s="168" t="s">
        <v>132</v>
      </c>
      <c r="E195" s="169" t="s">
        <v>251</v>
      </c>
      <c r="F195" s="170" t="s">
        <v>252</v>
      </c>
      <c r="G195" s="171" t="s">
        <v>135</v>
      </c>
      <c r="H195" s="172">
        <v>221.4</v>
      </c>
      <c r="I195" s="173"/>
      <c r="J195" s="174">
        <f>ROUND(I195*H195,2)</f>
        <v>0</v>
      </c>
      <c r="K195" s="170" t="s">
        <v>136</v>
      </c>
      <c r="L195" s="31"/>
      <c r="M195" s="175"/>
      <c r="N195" s="176" t="s">
        <v>38</v>
      </c>
      <c r="O195" s="58"/>
      <c r="P195" s="177">
        <f>O195*H195</f>
        <v>0</v>
      </c>
      <c r="Q195" s="177">
        <v>2.16</v>
      </c>
      <c r="R195" s="177">
        <f>Q195*H195</f>
        <v>478.22400000000005</v>
      </c>
      <c r="S195" s="177">
        <v>0</v>
      </c>
      <c r="T195" s="178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9" t="s">
        <v>137</v>
      </c>
      <c r="AT195" s="179" t="s">
        <v>132</v>
      </c>
      <c r="AU195" s="179" t="s">
        <v>82</v>
      </c>
      <c r="AY195" s="16" t="s">
        <v>130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6" t="s">
        <v>80</v>
      </c>
      <c r="BK195" s="180">
        <f>ROUND(I195*H195,2)</f>
        <v>0</v>
      </c>
      <c r="BL195" s="16" t="s">
        <v>137</v>
      </c>
      <c r="BM195" s="179" t="s">
        <v>253</v>
      </c>
    </row>
    <row r="196" spans="1:65" s="34" customFormat="1" ht="29.25">
      <c r="A196" s="30"/>
      <c r="B196" s="31"/>
      <c r="C196" s="30"/>
      <c r="D196" s="181" t="s">
        <v>139</v>
      </c>
      <c r="E196" s="30"/>
      <c r="F196" s="182" t="s">
        <v>254</v>
      </c>
      <c r="G196" s="30"/>
      <c r="H196" s="30"/>
      <c r="I196" s="94"/>
      <c r="J196" s="30"/>
      <c r="K196" s="30"/>
      <c r="L196" s="31"/>
      <c r="M196" s="183"/>
      <c r="N196" s="184"/>
      <c r="O196" s="58"/>
      <c r="P196" s="58"/>
      <c r="Q196" s="58"/>
      <c r="R196" s="58"/>
      <c r="S196" s="58"/>
      <c r="T196" s="59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6" t="s">
        <v>139</v>
      </c>
      <c r="AU196" s="16" t="s">
        <v>82</v>
      </c>
    </row>
    <row r="197" spans="1:65" s="185" customFormat="1">
      <c r="B197" s="186"/>
      <c r="D197" s="181" t="s">
        <v>141</v>
      </c>
      <c r="E197" s="187"/>
      <c r="F197" s="188" t="s">
        <v>255</v>
      </c>
      <c r="H197" s="189">
        <v>221.4</v>
      </c>
      <c r="I197" s="190"/>
      <c r="L197" s="186"/>
      <c r="M197" s="191"/>
      <c r="N197" s="192"/>
      <c r="O197" s="192"/>
      <c r="P197" s="192"/>
      <c r="Q197" s="192"/>
      <c r="R197" s="192"/>
      <c r="S197" s="192"/>
      <c r="T197" s="193"/>
      <c r="AT197" s="187" t="s">
        <v>141</v>
      </c>
      <c r="AU197" s="187" t="s">
        <v>82</v>
      </c>
      <c r="AV197" s="185" t="s">
        <v>82</v>
      </c>
      <c r="AW197" s="185" t="s">
        <v>30</v>
      </c>
      <c r="AX197" s="185" t="s">
        <v>80</v>
      </c>
      <c r="AY197" s="187" t="s">
        <v>130</v>
      </c>
    </row>
    <row r="198" spans="1:65" s="34" customFormat="1" ht="21.95" customHeight="1">
      <c r="A198" s="30"/>
      <c r="B198" s="167"/>
      <c r="C198" s="168" t="s">
        <v>256</v>
      </c>
      <c r="D198" s="168" t="s">
        <v>132</v>
      </c>
      <c r="E198" s="169" t="s">
        <v>257</v>
      </c>
      <c r="F198" s="170" t="s">
        <v>258</v>
      </c>
      <c r="G198" s="171" t="s">
        <v>135</v>
      </c>
      <c r="H198" s="172">
        <v>18.521000000000001</v>
      </c>
      <c r="I198" s="173"/>
      <c r="J198" s="174">
        <f>ROUND(I198*H198,2)</f>
        <v>0</v>
      </c>
      <c r="K198" s="170" t="s">
        <v>136</v>
      </c>
      <c r="L198" s="31"/>
      <c r="M198" s="175"/>
      <c r="N198" s="176" t="s">
        <v>38</v>
      </c>
      <c r="O198" s="58"/>
      <c r="P198" s="177">
        <f>O198*H198</f>
        <v>0</v>
      </c>
      <c r="Q198" s="177">
        <v>2.2563399999999998</v>
      </c>
      <c r="R198" s="177">
        <f>Q198*H198</f>
        <v>41.789673139999998</v>
      </c>
      <c r="S198" s="177">
        <v>0</v>
      </c>
      <c r="T198" s="178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9" t="s">
        <v>137</v>
      </c>
      <c r="AT198" s="179" t="s">
        <v>132</v>
      </c>
      <c r="AU198" s="179" t="s">
        <v>82</v>
      </c>
      <c r="AY198" s="16" t="s">
        <v>130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6" t="s">
        <v>80</v>
      </c>
      <c r="BK198" s="180">
        <f>ROUND(I198*H198,2)</f>
        <v>0</v>
      </c>
      <c r="BL198" s="16" t="s">
        <v>137</v>
      </c>
      <c r="BM198" s="179" t="s">
        <v>259</v>
      </c>
    </row>
    <row r="199" spans="1:65" s="34" customFormat="1" ht="19.5">
      <c r="A199" s="30"/>
      <c r="B199" s="31"/>
      <c r="C199" s="30"/>
      <c r="D199" s="181" t="s">
        <v>139</v>
      </c>
      <c r="E199" s="30"/>
      <c r="F199" s="182" t="s">
        <v>260</v>
      </c>
      <c r="G199" s="30"/>
      <c r="H199" s="30"/>
      <c r="I199" s="94"/>
      <c r="J199" s="30"/>
      <c r="K199" s="30"/>
      <c r="L199" s="31"/>
      <c r="M199" s="183"/>
      <c r="N199" s="184"/>
      <c r="O199" s="58"/>
      <c r="P199" s="58"/>
      <c r="Q199" s="58"/>
      <c r="R199" s="58"/>
      <c r="S199" s="58"/>
      <c r="T199" s="59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6" t="s">
        <v>139</v>
      </c>
      <c r="AU199" s="16" t="s">
        <v>82</v>
      </c>
    </row>
    <row r="200" spans="1:65" s="194" customFormat="1">
      <c r="B200" s="195"/>
      <c r="D200" s="181" t="s">
        <v>141</v>
      </c>
      <c r="E200" s="196"/>
      <c r="F200" s="197" t="s">
        <v>261</v>
      </c>
      <c r="H200" s="196"/>
      <c r="I200" s="198"/>
      <c r="L200" s="195"/>
      <c r="M200" s="199"/>
      <c r="N200" s="200"/>
      <c r="O200" s="200"/>
      <c r="P200" s="200"/>
      <c r="Q200" s="200"/>
      <c r="R200" s="200"/>
      <c r="S200" s="200"/>
      <c r="T200" s="201"/>
      <c r="AT200" s="196" t="s">
        <v>141</v>
      </c>
      <c r="AU200" s="196" t="s">
        <v>82</v>
      </c>
      <c r="AV200" s="194" t="s">
        <v>80</v>
      </c>
      <c r="AW200" s="194" t="s">
        <v>30</v>
      </c>
      <c r="AX200" s="194" t="s">
        <v>73</v>
      </c>
      <c r="AY200" s="196" t="s">
        <v>130</v>
      </c>
    </row>
    <row r="201" spans="1:65" s="185" customFormat="1">
      <c r="B201" s="186"/>
      <c r="D201" s="181" t="s">
        <v>141</v>
      </c>
      <c r="E201" s="187"/>
      <c r="F201" s="188" t="s">
        <v>262</v>
      </c>
      <c r="H201" s="189">
        <v>5.2350000000000003</v>
      </c>
      <c r="I201" s="190"/>
      <c r="L201" s="186"/>
      <c r="M201" s="191"/>
      <c r="N201" s="192"/>
      <c r="O201" s="192"/>
      <c r="P201" s="192"/>
      <c r="Q201" s="192"/>
      <c r="R201" s="192"/>
      <c r="S201" s="192"/>
      <c r="T201" s="193"/>
      <c r="AT201" s="187" t="s">
        <v>141</v>
      </c>
      <c r="AU201" s="187" t="s">
        <v>82</v>
      </c>
      <c r="AV201" s="185" t="s">
        <v>82</v>
      </c>
      <c r="AW201" s="185" t="s">
        <v>30</v>
      </c>
      <c r="AX201" s="185" t="s">
        <v>73</v>
      </c>
      <c r="AY201" s="187" t="s">
        <v>130</v>
      </c>
    </row>
    <row r="202" spans="1:65" s="185" customFormat="1" ht="22.5">
      <c r="B202" s="186"/>
      <c r="D202" s="181" t="s">
        <v>141</v>
      </c>
      <c r="E202" s="187"/>
      <c r="F202" s="188" t="s">
        <v>263</v>
      </c>
      <c r="H202" s="189">
        <v>13.286</v>
      </c>
      <c r="I202" s="190"/>
      <c r="L202" s="186"/>
      <c r="M202" s="191"/>
      <c r="N202" s="192"/>
      <c r="O202" s="192"/>
      <c r="P202" s="192"/>
      <c r="Q202" s="192"/>
      <c r="R202" s="192"/>
      <c r="S202" s="192"/>
      <c r="T202" s="193"/>
      <c r="AT202" s="187" t="s">
        <v>141</v>
      </c>
      <c r="AU202" s="187" t="s">
        <v>82</v>
      </c>
      <c r="AV202" s="185" t="s">
        <v>82</v>
      </c>
      <c r="AW202" s="185" t="s">
        <v>30</v>
      </c>
      <c r="AX202" s="185" t="s">
        <v>73</v>
      </c>
      <c r="AY202" s="187" t="s">
        <v>130</v>
      </c>
    </row>
    <row r="203" spans="1:65" s="202" customFormat="1">
      <c r="B203" s="203"/>
      <c r="D203" s="181" t="s">
        <v>141</v>
      </c>
      <c r="E203" s="204"/>
      <c r="F203" s="205" t="s">
        <v>161</v>
      </c>
      <c r="H203" s="206">
        <v>18.521000000000001</v>
      </c>
      <c r="I203" s="207"/>
      <c r="L203" s="203"/>
      <c r="M203" s="208"/>
      <c r="N203" s="209"/>
      <c r="O203" s="209"/>
      <c r="P203" s="209"/>
      <c r="Q203" s="209"/>
      <c r="R203" s="209"/>
      <c r="S203" s="209"/>
      <c r="T203" s="210"/>
      <c r="AT203" s="204" t="s">
        <v>141</v>
      </c>
      <c r="AU203" s="204" t="s">
        <v>82</v>
      </c>
      <c r="AV203" s="202" t="s">
        <v>137</v>
      </c>
      <c r="AW203" s="202" t="s">
        <v>30</v>
      </c>
      <c r="AX203" s="202" t="s">
        <v>80</v>
      </c>
      <c r="AY203" s="204" t="s">
        <v>130</v>
      </c>
    </row>
    <row r="204" spans="1:65" s="153" customFormat="1" ht="22.7" customHeight="1">
      <c r="B204" s="154"/>
      <c r="D204" s="155" t="s">
        <v>72</v>
      </c>
      <c r="E204" s="165" t="s">
        <v>163</v>
      </c>
      <c r="F204" s="165" t="s">
        <v>264</v>
      </c>
      <c r="I204" s="157"/>
      <c r="J204" s="166">
        <f>BK204</f>
        <v>0</v>
      </c>
      <c r="L204" s="154"/>
      <c r="M204" s="159"/>
      <c r="N204" s="160"/>
      <c r="O204" s="160"/>
      <c r="P204" s="161">
        <f>SUM(P205:P233)</f>
        <v>0</v>
      </c>
      <c r="Q204" s="160"/>
      <c r="R204" s="161">
        <f>SUM(R205:R233)</f>
        <v>5.6007032199999998</v>
      </c>
      <c r="S204" s="160"/>
      <c r="T204" s="162">
        <f>SUM(T205:T233)</f>
        <v>0</v>
      </c>
      <c r="AR204" s="155" t="s">
        <v>80</v>
      </c>
      <c r="AT204" s="163" t="s">
        <v>72</v>
      </c>
      <c r="AU204" s="163" t="s">
        <v>80</v>
      </c>
      <c r="AY204" s="155" t="s">
        <v>130</v>
      </c>
      <c r="BK204" s="164">
        <f>SUM(BK205:BK233)</f>
        <v>0</v>
      </c>
    </row>
    <row r="205" spans="1:65" s="34" customFormat="1" ht="33" customHeight="1">
      <c r="A205" s="30"/>
      <c r="B205" s="167"/>
      <c r="C205" s="168" t="s">
        <v>265</v>
      </c>
      <c r="D205" s="168" t="s">
        <v>132</v>
      </c>
      <c r="E205" s="169" t="s">
        <v>266</v>
      </c>
      <c r="F205" s="170" t="s">
        <v>267</v>
      </c>
      <c r="G205" s="171" t="s">
        <v>135</v>
      </c>
      <c r="H205" s="172">
        <v>71.197999999999993</v>
      </c>
      <c r="I205" s="173"/>
      <c r="J205" s="174">
        <f>ROUND(I205*H205,2)</f>
        <v>0</v>
      </c>
      <c r="K205" s="170" t="s">
        <v>136</v>
      </c>
      <c r="L205" s="31"/>
      <c r="M205" s="175"/>
      <c r="N205" s="176" t="s">
        <v>38</v>
      </c>
      <c r="O205" s="58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9" t="s">
        <v>137</v>
      </c>
      <c r="AT205" s="179" t="s">
        <v>132</v>
      </c>
      <c r="AU205" s="179" t="s">
        <v>82</v>
      </c>
      <c r="AY205" s="16" t="s">
        <v>130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6" t="s">
        <v>80</v>
      </c>
      <c r="BK205" s="180">
        <f>ROUND(I205*H205,2)</f>
        <v>0</v>
      </c>
      <c r="BL205" s="16" t="s">
        <v>137</v>
      </c>
      <c r="BM205" s="179" t="s">
        <v>268</v>
      </c>
    </row>
    <row r="206" spans="1:65" s="34" customFormat="1" ht="19.5">
      <c r="A206" s="30"/>
      <c r="B206" s="31"/>
      <c r="C206" s="30"/>
      <c r="D206" s="181" t="s">
        <v>139</v>
      </c>
      <c r="E206" s="30"/>
      <c r="F206" s="182" t="s">
        <v>269</v>
      </c>
      <c r="G206" s="30"/>
      <c r="H206" s="30"/>
      <c r="I206" s="94"/>
      <c r="J206" s="30"/>
      <c r="K206" s="30"/>
      <c r="L206" s="31"/>
      <c r="M206" s="183"/>
      <c r="N206" s="184"/>
      <c r="O206" s="58"/>
      <c r="P206" s="58"/>
      <c r="Q206" s="58"/>
      <c r="R206" s="58"/>
      <c r="S206" s="58"/>
      <c r="T206" s="59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6" t="s">
        <v>139</v>
      </c>
      <c r="AU206" s="16" t="s">
        <v>82</v>
      </c>
    </row>
    <row r="207" spans="1:65" s="185" customFormat="1" ht="22.5">
      <c r="B207" s="186"/>
      <c r="D207" s="181" t="s">
        <v>141</v>
      </c>
      <c r="E207" s="187"/>
      <c r="F207" s="188" t="s">
        <v>270</v>
      </c>
      <c r="H207" s="189">
        <v>12.252000000000001</v>
      </c>
      <c r="I207" s="190"/>
      <c r="L207" s="186"/>
      <c r="M207" s="191"/>
      <c r="N207" s="192"/>
      <c r="O207" s="192"/>
      <c r="P207" s="192"/>
      <c r="Q207" s="192"/>
      <c r="R207" s="192"/>
      <c r="S207" s="192"/>
      <c r="T207" s="193"/>
      <c r="AT207" s="187" t="s">
        <v>141</v>
      </c>
      <c r="AU207" s="187" t="s">
        <v>82</v>
      </c>
      <c r="AV207" s="185" t="s">
        <v>82</v>
      </c>
      <c r="AW207" s="185" t="s">
        <v>30</v>
      </c>
      <c r="AX207" s="185" t="s">
        <v>73</v>
      </c>
      <c r="AY207" s="187" t="s">
        <v>130</v>
      </c>
    </row>
    <row r="208" spans="1:65" s="185" customFormat="1" ht="22.5">
      <c r="B208" s="186"/>
      <c r="D208" s="181" t="s">
        <v>141</v>
      </c>
      <c r="E208" s="187"/>
      <c r="F208" s="188" t="s">
        <v>271</v>
      </c>
      <c r="H208" s="189">
        <v>14.07</v>
      </c>
      <c r="I208" s="190"/>
      <c r="L208" s="186"/>
      <c r="M208" s="191"/>
      <c r="N208" s="192"/>
      <c r="O208" s="192"/>
      <c r="P208" s="192"/>
      <c r="Q208" s="192"/>
      <c r="R208" s="192"/>
      <c r="S208" s="192"/>
      <c r="T208" s="193"/>
      <c r="AT208" s="187" t="s">
        <v>141</v>
      </c>
      <c r="AU208" s="187" t="s">
        <v>82</v>
      </c>
      <c r="AV208" s="185" t="s">
        <v>82</v>
      </c>
      <c r="AW208" s="185" t="s">
        <v>30</v>
      </c>
      <c r="AX208" s="185" t="s">
        <v>73</v>
      </c>
      <c r="AY208" s="187" t="s">
        <v>130</v>
      </c>
    </row>
    <row r="209" spans="1:65" s="185" customFormat="1" ht="22.5">
      <c r="B209" s="186"/>
      <c r="D209" s="181" t="s">
        <v>141</v>
      </c>
      <c r="E209" s="187"/>
      <c r="F209" s="188" t="s">
        <v>272</v>
      </c>
      <c r="H209" s="189">
        <v>15.87</v>
      </c>
      <c r="I209" s="190"/>
      <c r="L209" s="186"/>
      <c r="M209" s="191"/>
      <c r="N209" s="192"/>
      <c r="O209" s="192"/>
      <c r="P209" s="192"/>
      <c r="Q209" s="192"/>
      <c r="R209" s="192"/>
      <c r="S209" s="192"/>
      <c r="T209" s="193"/>
      <c r="AT209" s="187" t="s">
        <v>141</v>
      </c>
      <c r="AU209" s="187" t="s">
        <v>82</v>
      </c>
      <c r="AV209" s="185" t="s">
        <v>82</v>
      </c>
      <c r="AW209" s="185" t="s">
        <v>30</v>
      </c>
      <c r="AX209" s="185" t="s">
        <v>73</v>
      </c>
      <c r="AY209" s="187" t="s">
        <v>130</v>
      </c>
    </row>
    <row r="210" spans="1:65" s="185" customFormat="1" ht="22.5">
      <c r="B210" s="186"/>
      <c r="D210" s="181" t="s">
        <v>141</v>
      </c>
      <c r="E210" s="187"/>
      <c r="F210" s="188" t="s">
        <v>273</v>
      </c>
      <c r="H210" s="189">
        <v>7.875</v>
      </c>
      <c r="I210" s="190"/>
      <c r="L210" s="186"/>
      <c r="M210" s="191"/>
      <c r="N210" s="192"/>
      <c r="O210" s="192"/>
      <c r="P210" s="192"/>
      <c r="Q210" s="192"/>
      <c r="R210" s="192"/>
      <c r="S210" s="192"/>
      <c r="T210" s="193"/>
      <c r="AT210" s="187" t="s">
        <v>141</v>
      </c>
      <c r="AU210" s="187" t="s">
        <v>82</v>
      </c>
      <c r="AV210" s="185" t="s">
        <v>82</v>
      </c>
      <c r="AW210" s="185" t="s">
        <v>30</v>
      </c>
      <c r="AX210" s="185" t="s">
        <v>73</v>
      </c>
      <c r="AY210" s="187" t="s">
        <v>130</v>
      </c>
    </row>
    <row r="211" spans="1:65" s="185" customFormat="1" ht="22.5">
      <c r="B211" s="186"/>
      <c r="D211" s="181" t="s">
        <v>141</v>
      </c>
      <c r="E211" s="187"/>
      <c r="F211" s="188" t="s">
        <v>274</v>
      </c>
      <c r="H211" s="189">
        <v>7.6280000000000001</v>
      </c>
      <c r="I211" s="190"/>
      <c r="L211" s="186"/>
      <c r="M211" s="191"/>
      <c r="N211" s="192"/>
      <c r="O211" s="192"/>
      <c r="P211" s="192"/>
      <c r="Q211" s="192"/>
      <c r="R211" s="192"/>
      <c r="S211" s="192"/>
      <c r="T211" s="193"/>
      <c r="AT211" s="187" t="s">
        <v>141</v>
      </c>
      <c r="AU211" s="187" t="s">
        <v>82</v>
      </c>
      <c r="AV211" s="185" t="s">
        <v>82</v>
      </c>
      <c r="AW211" s="185" t="s">
        <v>30</v>
      </c>
      <c r="AX211" s="185" t="s">
        <v>73</v>
      </c>
      <c r="AY211" s="187" t="s">
        <v>130</v>
      </c>
    </row>
    <row r="212" spans="1:65" s="185" customFormat="1" ht="22.5">
      <c r="B212" s="186"/>
      <c r="D212" s="181" t="s">
        <v>141</v>
      </c>
      <c r="E212" s="187"/>
      <c r="F212" s="188" t="s">
        <v>275</v>
      </c>
      <c r="H212" s="189">
        <v>7.0670000000000002</v>
      </c>
      <c r="I212" s="190"/>
      <c r="L212" s="186"/>
      <c r="M212" s="191"/>
      <c r="N212" s="192"/>
      <c r="O212" s="192"/>
      <c r="P212" s="192"/>
      <c r="Q212" s="192"/>
      <c r="R212" s="192"/>
      <c r="S212" s="192"/>
      <c r="T212" s="193"/>
      <c r="AT212" s="187" t="s">
        <v>141</v>
      </c>
      <c r="AU212" s="187" t="s">
        <v>82</v>
      </c>
      <c r="AV212" s="185" t="s">
        <v>82</v>
      </c>
      <c r="AW212" s="185" t="s">
        <v>30</v>
      </c>
      <c r="AX212" s="185" t="s">
        <v>73</v>
      </c>
      <c r="AY212" s="187" t="s">
        <v>130</v>
      </c>
    </row>
    <row r="213" spans="1:65" s="185" customFormat="1" ht="22.5">
      <c r="B213" s="186"/>
      <c r="D213" s="181" t="s">
        <v>141</v>
      </c>
      <c r="E213" s="187"/>
      <c r="F213" s="188" t="s">
        <v>276</v>
      </c>
      <c r="H213" s="189">
        <v>6.4359999999999999</v>
      </c>
      <c r="I213" s="190"/>
      <c r="L213" s="186"/>
      <c r="M213" s="191"/>
      <c r="N213" s="192"/>
      <c r="O213" s="192"/>
      <c r="P213" s="192"/>
      <c r="Q213" s="192"/>
      <c r="R213" s="192"/>
      <c r="S213" s="192"/>
      <c r="T213" s="193"/>
      <c r="AT213" s="187" t="s">
        <v>141</v>
      </c>
      <c r="AU213" s="187" t="s">
        <v>82</v>
      </c>
      <c r="AV213" s="185" t="s">
        <v>82</v>
      </c>
      <c r="AW213" s="185" t="s">
        <v>30</v>
      </c>
      <c r="AX213" s="185" t="s">
        <v>73</v>
      </c>
      <c r="AY213" s="187" t="s">
        <v>130</v>
      </c>
    </row>
    <row r="214" spans="1:65" s="202" customFormat="1">
      <c r="B214" s="203"/>
      <c r="D214" s="181" t="s">
        <v>141</v>
      </c>
      <c r="E214" s="204" t="s">
        <v>277</v>
      </c>
      <c r="F214" s="205" t="s">
        <v>161</v>
      </c>
      <c r="H214" s="206">
        <v>71.197999999999993</v>
      </c>
      <c r="I214" s="207"/>
      <c r="L214" s="203"/>
      <c r="M214" s="208"/>
      <c r="N214" s="209"/>
      <c r="O214" s="209"/>
      <c r="P214" s="209"/>
      <c r="Q214" s="209"/>
      <c r="R214" s="209"/>
      <c r="S214" s="209"/>
      <c r="T214" s="210"/>
      <c r="AT214" s="204" t="s">
        <v>141</v>
      </c>
      <c r="AU214" s="204" t="s">
        <v>82</v>
      </c>
      <c r="AV214" s="202" t="s">
        <v>137</v>
      </c>
      <c r="AW214" s="202" t="s">
        <v>30</v>
      </c>
      <c r="AX214" s="202" t="s">
        <v>80</v>
      </c>
      <c r="AY214" s="204" t="s">
        <v>130</v>
      </c>
    </row>
    <row r="215" spans="1:65" s="34" customFormat="1" ht="21.95" customHeight="1">
      <c r="A215" s="30"/>
      <c r="B215" s="167"/>
      <c r="C215" s="168" t="s">
        <v>6</v>
      </c>
      <c r="D215" s="168" t="s">
        <v>132</v>
      </c>
      <c r="E215" s="169" t="s">
        <v>278</v>
      </c>
      <c r="F215" s="170" t="s">
        <v>279</v>
      </c>
      <c r="G215" s="171" t="s">
        <v>231</v>
      </c>
      <c r="H215" s="172">
        <v>290.93400000000003</v>
      </c>
      <c r="I215" s="173"/>
      <c r="J215" s="174">
        <f>ROUND(I215*H215,2)</f>
        <v>0</v>
      </c>
      <c r="K215" s="170" t="s">
        <v>136</v>
      </c>
      <c r="L215" s="31"/>
      <c r="M215" s="175"/>
      <c r="N215" s="176" t="s">
        <v>38</v>
      </c>
      <c r="O215" s="58"/>
      <c r="P215" s="177">
        <f>O215*H215</f>
        <v>0</v>
      </c>
      <c r="Q215" s="177">
        <v>2.3700000000000001E-3</v>
      </c>
      <c r="R215" s="177">
        <f>Q215*H215</f>
        <v>0.68951358000000007</v>
      </c>
      <c r="S215" s="177">
        <v>0</v>
      </c>
      <c r="T215" s="178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79" t="s">
        <v>137</v>
      </c>
      <c r="AT215" s="179" t="s">
        <v>132</v>
      </c>
      <c r="AU215" s="179" t="s">
        <v>82</v>
      </c>
      <c r="AY215" s="16" t="s">
        <v>130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6" t="s">
        <v>80</v>
      </c>
      <c r="BK215" s="180">
        <f>ROUND(I215*H215,2)</f>
        <v>0</v>
      </c>
      <c r="BL215" s="16" t="s">
        <v>137</v>
      </c>
      <c r="BM215" s="179" t="s">
        <v>280</v>
      </c>
    </row>
    <row r="216" spans="1:65" s="34" customFormat="1" ht="19.5">
      <c r="A216" s="30"/>
      <c r="B216" s="31"/>
      <c r="C216" s="30"/>
      <c r="D216" s="181" t="s">
        <v>139</v>
      </c>
      <c r="E216" s="30"/>
      <c r="F216" s="182" t="s">
        <v>281</v>
      </c>
      <c r="G216" s="30"/>
      <c r="H216" s="30"/>
      <c r="I216" s="94"/>
      <c r="J216" s="30"/>
      <c r="K216" s="30"/>
      <c r="L216" s="31"/>
      <c r="M216" s="183"/>
      <c r="N216" s="184"/>
      <c r="O216" s="58"/>
      <c r="P216" s="58"/>
      <c r="Q216" s="58"/>
      <c r="R216" s="58"/>
      <c r="S216" s="58"/>
      <c r="T216" s="59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6" t="s">
        <v>139</v>
      </c>
      <c r="AU216" s="16" t="s">
        <v>82</v>
      </c>
    </row>
    <row r="217" spans="1:65" s="185" customFormat="1" ht="33.75">
      <c r="B217" s="186"/>
      <c r="D217" s="181" t="s">
        <v>141</v>
      </c>
      <c r="E217" s="187"/>
      <c r="F217" s="188" t="s">
        <v>282</v>
      </c>
      <c r="H217" s="189">
        <v>49.694000000000003</v>
      </c>
      <c r="I217" s="190"/>
      <c r="L217" s="186"/>
      <c r="M217" s="191"/>
      <c r="N217" s="192"/>
      <c r="O217" s="192"/>
      <c r="P217" s="192"/>
      <c r="Q217" s="192"/>
      <c r="R217" s="192"/>
      <c r="S217" s="192"/>
      <c r="T217" s="193"/>
      <c r="AT217" s="187" t="s">
        <v>141</v>
      </c>
      <c r="AU217" s="187" t="s">
        <v>82</v>
      </c>
      <c r="AV217" s="185" t="s">
        <v>82</v>
      </c>
      <c r="AW217" s="185" t="s">
        <v>30</v>
      </c>
      <c r="AX217" s="185" t="s">
        <v>73</v>
      </c>
      <c r="AY217" s="187" t="s">
        <v>130</v>
      </c>
    </row>
    <row r="218" spans="1:65" s="185" customFormat="1" ht="33.75">
      <c r="B218" s="186"/>
      <c r="D218" s="181" t="s">
        <v>141</v>
      </c>
      <c r="E218" s="187"/>
      <c r="F218" s="188" t="s">
        <v>283</v>
      </c>
      <c r="H218" s="189">
        <v>56.042999999999999</v>
      </c>
      <c r="I218" s="190"/>
      <c r="L218" s="186"/>
      <c r="M218" s="191"/>
      <c r="N218" s="192"/>
      <c r="O218" s="192"/>
      <c r="P218" s="192"/>
      <c r="Q218" s="192"/>
      <c r="R218" s="192"/>
      <c r="S218" s="192"/>
      <c r="T218" s="193"/>
      <c r="AT218" s="187" t="s">
        <v>141</v>
      </c>
      <c r="AU218" s="187" t="s">
        <v>82</v>
      </c>
      <c r="AV218" s="185" t="s">
        <v>82</v>
      </c>
      <c r="AW218" s="185" t="s">
        <v>30</v>
      </c>
      <c r="AX218" s="185" t="s">
        <v>73</v>
      </c>
      <c r="AY218" s="187" t="s">
        <v>130</v>
      </c>
    </row>
    <row r="219" spans="1:65" s="185" customFormat="1" ht="33.75">
      <c r="B219" s="186"/>
      <c r="D219" s="181" t="s">
        <v>141</v>
      </c>
      <c r="E219" s="187"/>
      <c r="F219" s="188" t="s">
        <v>284</v>
      </c>
      <c r="H219" s="189">
        <v>64.165999999999997</v>
      </c>
      <c r="I219" s="190"/>
      <c r="L219" s="186"/>
      <c r="M219" s="191"/>
      <c r="N219" s="192"/>
      <c r="O219" s="192"/>
      <c r="P219" s="192"/>
      <c r="Q219" s="192"/>
      <c r="R219" s="192"/>
      <c r="S219" s="192"/>
      <c r="T219" s="193"/>
      <c r="AT219" s="187" t="s">
        <v>141</v>
      </c>
      <c r="AU219" s="187" t="s">
        <v>82</v>
      </c>
      <c r="AV219" s="185" t="s">
        <v>82</v>
      </c>
      <c r="AW219" s="185" t="s">
        <v>30</v>
      </c>
      <c r="AX219" s="185" t="s">
        <v>73</v>
      </c>
      <c r="AY219" s="187" t="s">
        <v>130</v>
      </c>
    </row>
    <row r="220" spans="1:65" s="185" customFormat="1" ht="33.75">
      <c r="B220" s="186"/>
      <c r="D220" s="181" t="s">
        <v>141</v>
      </c>
      <c r="E220" s="187"/>
      <c r="F220" s="188" t="s">
        <v>285</v>
      </c>
      <c r="H220" s="189">
        <v>32.613999999999997</v>
      </c>
      <c r="I220" s="190"/>
      <c r="L220" s="186"/>
      <c r="M220" s="191"/>
      <c r="N220" s="192"/>
      <c r="O220" s="192"/>
      <c r="P220" s="192"/>
      <c r="Q220" s="192"/>
      <c r="R220" s="192"/>
      <c r="S220" s="192"/>
      <c r="T220" s="193"/>
      <c r="AT220" s="187" t="s">
        <v>141</v>
      </c>
      <c r="AU220" s="187" t="s">
        <v>82</v>
      </c>
      <c r="AV220" s="185" t="s">
        <v>82</v>
      </c>
      <c r="AW220" s="185" t="s">
        <v>30</v>
      </c>
      <c r="AX220" s="185" t="s">
        <v>73</v>
      </c>
      <c r="AY220" s="187" t="s">
        <v>130</v>
      </c>
    </row>
    <row r="221" spans="1:65" s="185" customFormat="1" ht="33.75">
      <c r="B221" s="186"/>
      <c r="D221" s="181" t="s">
        <v>141</v>
      </c>
      <c r="E221" s="187"/>
      <c r="F221" s="188" t="s">
        <v>286</v>
      </c>
      <c r="H221" s="189">
        <v>31.218</v>
      </c>
      <c r="I221" s="190"/>
      <c r="L221" s="186"/>
      <c r="M221" s="191"/>
      <c r="N221" s="192"/>
      <c r="O221" s="192"/>
      <c r="P221" s="192"/>
      <c r="Q221" s="192"/>
      <c r="R221" s="192"/>
      <c r="S221" s="192"/>
      <c r="T221" s="193"/>
      <c r="AT221" s="187" t="s">
        <v>141</v>
      </c>
      <c r="AU221" s="187" t="s">
        <v>82</v>
      </c>
      <c r="AV221" s="185" t="s">
        <v>82</v>
      </c>
      <c r="AW221" s="185" t="s">
        <v>30</v>
      </c>
      <c r="AX221" s="185" t="s">
        <v>73</v>
      </c>
      <c r="AY221" s="187" t="s">
        <v>130</v>
      </c>
    </row>
    <row r="222" spans="1:65" s="185" customFormat="1" ht="33.75">
      <c r="B222" s="186"/>
      <c r="D222" s="181" t="s">
        <v>141</v>
      </c>
      <c r="E222" s="187"/>
      <c r="F222" s="188" t="s">
        <v>287</v>
      </c>
      <c r="H222" s="189">
        <v>29.317</v>
      </c>
      <c r="I222" s="190"/>
      <c r="L222" s="186"/>
      <c r="M222" s="191"/>
      <c r="N222" s="192"/>
      <c r="O222" s="192"/>
      <c r="P222" s="192"/>
      <c r="Q222" s="192"/>
      <c r="R222" s="192"/>
      <c r="S222" s="192"/>
      <c r="T222" s="193"/>
      <c r="AT222" s="187" t="s">
        <v>141</v>
      </c>
      <c r="AU222" s="187" t="s">
        <v>82</v>
      </c>
      <c r="AV222" s="185" t="s">
        <v>82</v>
      </c>
      <c r="AW222" s="185" t="s">
        <v>30</v>
      </c>
      <c r="AX222" s="185" t="s">
        <v>73</v>
      </c>
      <c r="AY222" s="187" t="s">
        <v>130</v>
      </c>
    </row>
    <row r="223" spans="1:65" s="185" customFormat="1" ht="33.75">
      <c r="B223" s="186"/>
      <c r="D223" s="181" t="s">
        <v>141</v>
      </c>
      <c r="E223" s="187"/>
      <c r="F223" s="188" t="s">
        <v>288</v>
      </c>
      <c r="H223" s="189">
        <v>27.882000000000001</v>
      </c>
      <c r="I223" s="190"/>
      <c r="L223" s="186"/>
      <c r="M223" s="191"/>
      <c r="N223" s="192"/>
      <c r="O223" s="192"/>
      <c r="P223" s="192"/>
      <c r="Q223" s="192"/>
      <c r="R223" s="192"/>
      <c r="S223" s="192"/>
      <c r="T223" s="193"/>
      <c r="AT223" s="187" t="s">
        <v>141</v>
      </c>
      <c r="AU223" s="187" t="s">
        <v>82</v>
      </c>
      <c r="AV223" s="185" t="s">
        <v>82</v>
      </c>
      <c r="AW223" s="185" t="s">
        <v>30</v>
      </c>
      <c r="AX223" s="185" t="s">
        <v>73</v>
      </c>
      <c r="AY223" s="187" t="s">
        <v>130</v>
      </c>
    </row>
    <row r="224" spans="1:65" s="202" customFormat="1">
      <c r="B224" s="203"/>
      <c r="D224" s="181" t="s">
        <v>141</v>
      </c>
      <c r="E224" s="204" t="s">
        <v>97</v>
      </c>
      <c r="F224" s="205" t="s">
        <v>161</v>
      </c>
      <c r="H224" s="206">
        <v>290.93400000000003</v>
      </c>
      <c r="I224" s="207"/>
      <c r="L224" s="203"/>
      <c r="M224" s="208"/>
      <c r="N224" s="209"/>
      <c r="O224" s="209"/>
      <c r="P224" s="209"/>
      <c r="Q224" s="209"/>
      <c r="R224" s="209"/>
      <c r="S224" s="209"/>
      <c r="T224" s="210"/>
      <c r="AT224" s="204" t="s">
        <v>141</v>
      </c>
      <c r="AU224" s="204" t="s">
        <v>82</v>
      </c>
      <c r="AV224" s="202" t="s">
        <v>137</v>
      </c>
      <c r="AW224" s="202" t="s">
        <v>30</v>
      </c>
      <c r="AX224" s="202" t="s">
        <v>80</v>
      </c>
      <c r="AY224" s="204" t="s">
        <v>130</v>
      </c>
    </row>
    <row r="225" spans="1:65" s="34" customFormat="1" ht="21.95" customHeight="1">
      <c r="A225" s="30"/>
      <c r="B225" s="167"/>
      <c r="C225" s="168" t="s">
        <v>289</v>
      </c>
      <c r="D225" s="168" t="s">
        <v>132</v>
      </c>
      <c r="E225" s="169" t="s">
        <v>290</v>
      </c>
      <c r="F225" s="170" t="s">
        <v>291</v>
      </c>
      <c r="G225" s="171" t="s">
        <v>231</v>
      </c>
      <c r="H225" s="172">
        <v>290.93400000000003</v>
      </c>
      <c r="I225" s="173"/>
      <c r="J225" s="174">
        <f>ROUND(I225*H225,2)</f>
        <v>0</v>
      </c>
      <c r="K225" s="170" t="s">
        <v>136</v>
      </c>
      <c r="L225" s="31"/>
      <c r="M225" s="175"/>
      <c r="N225" s="176" t="s">
        <v>38</v>
      </c>
      <c r="O225" s="58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79" t="s">
        <v>137</v>
      </c>
      <c r="AT225" s="179" t="s">
        <v>132</v>
      </c>
      <c r="AU225" s="179" t="s">
        <v>82</v>
      </c>
      <c r="AY225" s="16" t="s">
        <v>130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6" t="s">
        <v>80</v>
      </c>
      <c r="BK225" s="180">
        <f>ROUND(I225*H225,2)</f>
        <v>0</v>
      </c>
      <c r="BL225" s="16" t="s">
        <v>137</v>
      </c>
      <c r="BM225" s="179" t="s">
        <v>292</v>
      </c>
    </row>
    <row r="226" spans="1:65" s="34" customFormat="1" ht="19.5">
      <c r="A226" s="30"/>
      <c r="B226" s="31"/>
      <c r="C226" s="30"/>
      <c r="D226" s="181" t="s">
        <v>139</v>
      </c>
      <c r="E226" s="30"/>
      <c r="F226" s="182" t="s">
        <v>293</v>
      </c>
      <c r="G226" s="30"/>
      <c r="H226" s="30"/>
      <c r="I226" s="94"/>
      <c r="J226" s="30"/>
      <c r="K226" s="30"/>
      <c r="L226" s="31"/>
      <c r="M226" s="183"/>
      <c r="N226" s="184"/>
      <c r="O226" s="58"/>
      <c r="P226" s="58"/>
      <c r="Q226" s="58"/>
      <c r="R226" s="58"/>
      <c r="S226" s="58"/>
      <c r="T226" s="59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6" t="s">
        <v>139</v>
      </c>
      <c r="AU226" s="16" t="s">
        <v>82</v>
      </c>
    </row>
    <row r="227" spans="1:65" s="185" customFormat="1">
      <c r="B227" s="186"/>
      <c r="D227" s="181" t="s">
        <v>141</v>
      </c>
      <c r="E227" s="187"/>
      <c r="F227" s="188" t="s">
        <v>97</v>
      </c>
      <c r="H227" s="189">
        <v>290.93400000000003</v>
      </c>
      <c r="I227" s="190"/>
      <c r="L227" s="186"/>
      <c r="M227" s="191"/>
      <c r="N227" s="192"/>
      <c r="O227" s="192"/>
      <c r="P227" s="192"/>
      <c r="Q227" s="192"/>
      <c r="R227" s="192"/>
      <c r="S227" s="192"/>
      <c r="T227" s="193"/>
      <c r="AT227" s="187" t="s">
        <v>141</v>
      </c>
      <c r="AU227" s="187" t="s">
        <v>82</v>
      </c>
      <c r="AV227" s="185" t="s">
        <v>82</v>
      </c>
      <c r="AW227" s="185" t="s">
        <v>30</v>
      </c>
      <c r="AX227" s="185" t="s">
        <v>80</v>
      </c>
      <c r="AY227" s="187" t="s">
        <v>130</v>
      </c>
    </row>
    <row r="228" spans="1:65" s="34" customFormat="1" ht="21.95" customHeight="1">
      <c r="A228" s="30"/>
      <c r="B228" s="167"/>
      <c r="C228" s="168" t="s">
        <v>294</v>
      </c>
      <c r="D228" s="168" t="s">
        <v>132</v>
      </c>
      <c r="E228" s="169" t="s">
        <v>295</v>
      </c>
      <c r="F228" s="170" t="s">
        <v>296</v>
      </c>
      <c r="G228" s="171" t="s">
        <v>199</v>
      </c>
      <c r="H228" s="172">
        <v>4.3730000000000002</v>
      </c>
      <c r="I228" s="173"/>
      <c r="J228" s="174">
        <f>ROUND(I228*H228,2)</f>
        <v>0</v>
      </c>
      <c r="K228" s="170" t="s">
        <v>136</v>
      </c>
      <c r="L228" s="31"/>
      <c r="M228" s="175"/>
      <c r="N228" s="176" t="s">
        <v>38</v>
      </c>
      <c r="O228" s="58"/>
      <c r="P228" s="177">
        <f>O228*H228</f>
        <v>0</v>
      </c>
      <c r="Q228" s="177">
        <v>1.0538799999999999</v>
      </c>
      <c r="R228" s="177">
        <f>Q228*H228</f>
        <v>4.6086172400000001</v>
      </c>
      <c r="S228" s="177">
        <v>0</v>
      </c>
      <c r="T228" s="178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79" t="s">
        <v>137</v>
      </c>
      <c r="AT228" s="179" t="s">
        <v>132</v>
      </c>
      <c r="AU228" s="179" t="s">
        <v>82</v>
      </c>
      <c r="AY228" s="16" t="s">
        <v>130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6" t="s">
        <v>80</v>
      </c>
      <c r="BK228" s="180">
        <f>ROUND(I228*H228,2)</f>
        <v>0</v>
      </c>
      <c r="BL228" s="16" t="s">
        <v>137</v>
      </c>
      <c r="BM228" s="179" t="s">
        <v>297</v>
      </c>
    </row>
    <row r="229" spans="1:65" s="34" customFormat="1" ht="19.5">
      <c r="A229" s="30"/>
      <c r="B229" s="31"/>
      <c r="C229" s="30"/>
      <c r="D229" s="181" t="s">
        <v>139</v>
      </c>
      <c r="E229" s="30"/>
      <c r="F229" s="182" t="s">
        <v>298</v>
      </c>
      <c r="G229" s="30"/>
      <c r="H229" s="30"/>
      <c r="I229" s="94"/>
      <c r="J229" s="30"/>
      <c r="K229" s="30"/>
      <c r="L229" s="31"/>
      <c r="M229" s="183"/>
      <c r="N229" s="184"/>
      <c r="O229" s="58"/>
      <c r="P229" s="58"/>
      <c r="Q229" s="58"/>
      <c r="R229" s="58"/>
      <c r="S229" s="58"/>
      <c r="T229" s="59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6" t="s">
        <v>139</v>
      </c>
      <c r="AU229" s="16" t="s">
        <v>82</v>
      </c>
    </row>
    <row r="230" spans="1:65" s="185" customFormat="1">
      <c r="B230" s="186"/>
      <c r="D230" s="181" t="s">
        <v>141</v>
      </c>
      <c r="E230" s="187"/>
      <c r="F230" s="188" t="s">
        <v>299</v>
      </c>
      <c r="H230" s="189">
        <v>4.3730000000000002</v>
      </c>
      <c r="I230" s="190"/>
      <c r="L230" s="186"/>
      <c r="M230" s="191"/>
      <c r="N230" s="192"/>
      <c r="O230" s="192"/>
      <c r="P230" s="192"/>
      <c r="Q230" s="192"/>
      <c r="R230" s="192"/>
      <c r="S230" s="192"/>
      <c r="T230" s="193"/>
      <c r="AT230" s="187" t="s">
        <v>141</v>
      </c>
      <c r="AU230" s="187" t="s">
        <v>82</v>
      </c>
      <c r="AV230" s="185" t="s">
        <v>82</v>
      </c>
      <c r="AW230" s="185" t="s">
        <v>30</v>
      </c>
      <c r="AX230" s="185" t="s">
        <v>80</v>
      </c>
      <c r="AY230" s="187" t="s">
        <v>130</v>
      </c>
    </row>
    <row r="231" spans="1:65" s="34" customFormat="1" ht="21.95" customHeight="1">
      <c r="A231" s="30"/>
      <c r="B231" s="167"/>
      <c r="C231" s="168" t="s">
        <v>300</v>
      </c>
      <c r="D231" s="168" t="s">
        <v>132</v>
      </c>
      <c r="E231" s="169" t="s">
        <v>301</v>
      </c>
      <c r="F231" s="170" t="s">
        <v>302</v>
      </c>
      <c r="G231" s="171" t="s">
        <v>231</v>
      </c>
      <c r="H231" s="172">
        <v>116.374</v>
      </c>
      <c r="I231" s="173"/>
      <c r="J231" s="174">
        <f>ROUND(I231*H231,2)</f>
        <v>0</v>
      </c>
      <c r="K231" s="170" t="s">
        <v>136</v>
      </c>
      <c r="L231" s="31"/>
      <c r="M231" s="175"/>
      <c r="N231" s="176" t="s">
        <v>38</v>
      </c>
      <c r="O231" s="58"/>
      <c r="P231" s="177">
        <f>O231*H231</f>
        <v>0</v>
      </c>
      <c r="Q231" s="177">
        <v>2.5999999999999999E-3</v>
      </c>
      <c r="R231" s="177">
        <f>Q231*H231</f>
        <v>0.30257239999999996</v>
      </c>
      <c r="S231" s="177">
        <v>0</v>
      </c>
      <c r="T231" s="178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79" t="s">
        <v>137</v>
      </c>
      <c r="AT231" s="179" t="s">
        <v>132</v>
      </c>
      <c r="AU231" s="179" t="s">
        <v>82</v>
      </c>
      <c r="AY231" s="16" t="s">
        <v>130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6" t="s">
        <v>80</v>
      </c>
      <c r="BK231" s="180">
        <f>ROUND(I231*H231,2)</f>
        <v>0</v>
      </c>
      <c r="BL231" s="16" t="s">
        <v>137</v>
      </c>
      <c r="BM231" s="179" t="s">
        <v>303</v>
      </c>
    </row>
    <row r="232" spans="1:65" s="34" customFormat="1" ht="19.5">
      <c r="A232" s="30"/>
      <c r="B232" s="31"/>
      <c r="C232" s="30"/>
      <c r="D232" s="181" t="s">
        <v>139</v>
      </c>
      <c r="E232" s="30"/>
      <c r="F232" s="182" t="s">
        <v>304</v>
      </c>
      <c r="G232" s="30"/>
      <c r="H232" s="30"/>
      <c r="I232" s="94"/>
      <c r="J232" s="30"/>
      <c r="K232" s="30"/>
      <c r="L232" s="31"/>
      <c r="M232" s="183"/>
      <c r="N232" s="184"/>
      <c r="O232" s="58"/>
      <c r="P232" s="58"/>
      <c r="Q232" s="58"/>
      <c r="R232" s="58"/>
      <c r="S232" s="58"/>
      <c r="T232" s="59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6" t="s">
        <v>139</v>
      </c>
      <c r="AU232" s="16" t="s">
        <v>82</v>
      </c>
    </row>
    <row r="233" spans="1:65" s="185" customFormat="1">
      <c r="B233" s="186"/>
      <c r="D233" s="181" t="s">
        <v>141</v>
      </c>
      <c r="E233" s="187"/>
      <c r="F233" s="188" t="s">
        <v>305</v>
      </c>
      <c r="H233" s="189">
        <v>116.374</v>
      </c>
      <c r="I233" s="190"/>
      <c r="L233" s="186"/>
      <c r="M233" s="191"/>
      <c r="N233" s="192"/>
      <c r="O233" s="192"/>
      <c r="P233" s="192"/>
      <c r="Q233" s="192"/>
      <c r="R233" s="192"/>
      <c r="S233" s="192"/>
      <c r="T233" s="193"/>
      <c r="AT233" s="187" t="s">
        <v>141</v>
      </c>
      <c r="AU233" s="187" t="s">
        <v>82</v>
      </c>
      <c r="AV233" s="185" t="s">
        <v>82</v>
      </c>
      <c r="AW233" s="185" t="s">
        <v>30</v>
      </c>
      <c r="AX233" s="185" t="s">
        <v>80</v>
      </c>
      <c r="AY233" s="187" t="s">
        <v>130</v>
      </c>
    </row>
    <row r="234" spans="1:65" s="153" customFormat="1" ht="22.7" customHeight="1">
      <c r="B234" s="154"/>
      <c r="D234" s="155" t="s">
        <v>72</v>
      </c>
      <c r="E234" s="165" t="s">
        <v>178</v>
      </c>
      <c r="F234" s="165" t="s">
        <v>306</v>
      </c>
      <c r="I234" s="157"/>
      <c r="J234" s="166">
        <f>BK234</f>
        <v>0</v>
      </c>
      <c r="L234" s="154"/>
      <c r="M234" s="159"/>
      <c r="N234" s="160"/>
      <c r="O234" s="160"/>
      <c r="P234" s="161">
        <f>SUM(P235:P237)</f>
        <v>0</v>
      </c>
      <c r="Q234" s="160"/>
      <c r="R234" s="161">
        <f>SUM(R235:R237)</f>
        <v>7.0377199999999999E-3</v>
      </c>
      <c r="S234" s="160"/>
      <c r="T234" s="162">
        <f>SUM(T235:T237)</f>
        <v>0</v>
      </c>
      <c r="AR234" s="155" t="s">
        <v>80</v>
      </c>
      <c r="AT234" s="163" t="s">
        <v>72</v>
      </c>
      <c r="AU234" s="163" t="s">
        <v>80</v>
      </c>
      <c r="AY234" s="155" t="s">
        <v>130</v>
      </c>
      <c r="BK234" s="164">
        <f>SUM(BK235:BK237)</f>
        <v>0</v>
      </c>
    </row>
    <row r="235" spans="1:65" s="34" customFormat="1" ht="21.95" customHeight="1">
      <c r="A235" s="30"/>
      <c r="B235" s="167"/>
      <c r="C235" s="168" t="s">
        <v>307</v>
      </c>
      <c r="D235" s="168" t="s">
        <v>132</v>
      </c>
      <c r="E235" s="169" t="s">
        <v>308</v>
      </c>
      <c r="F235" s="170" t="s">
        <v>309</v>
      </c>
      <c r="G235" s="171" t="s">
        <v>219</v>
      </c>
      <c r="H235" s="172">
        <v>24.268000000000001</v>
      </c>
      <c r="I235" s="173"/>
      <c r="J235" s="174">
        <f>ROUND(I235*H235,2)</f>
        <v>0</v>
      </c>
      <c r="K235" s="170"/>
      <c r="L235" s="31"/>
      <c r="M235" s="175"/>
      <c r="N235" s="176" t="s">
        <v>38</v>
      </c>
      <c r="O235" s="58"/>
      <c r="P235" s="177">
        <f>O235*H235</f>
        <v>0</v>
      </c>
      <c r="Q235" s="177">
        <v>2.9E-4</v>
      </c>
      <c r="R235" s="177">
        <f>Q235*H235</f>
        <v>7.0377199999999999E-3</v>
      </c>
      <c r="S235" s="177">
        <v>0</v>
      </c>
      <c r="T235" s="178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79" t="s">
        <v>137</v>
      </c>
      <c r="AT235" s="179" t="s">
        <v>132</v>
      </c>
      <c r="AU235" s="179" t="s">
        <v>82</v>
      </c>
      <c r="AY235" s="16" t="s">
        <v>130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6" t="s">
        <v>80</v>
      </c>
      <c r="BK235" s="180">
        <f>ROUND(I235*H235,2)</f>
        <v>0</v>
      </c>
      <c r="BL235" s="16" t="s">
        <v>137</v>
      </c>
      <c r="BM235" s="179" t="s">
        <v>310</v>
      </c>
    </row>
    <row r="236" spans="1:65" s="34" customFormat="1" ht="29.25">
      <c r="A236" s="30"/>
      <c r="B236" s="31"/>
      <c r="C236" s="30"/>
      <c r="D236" s="181" t="s">
        <v>139</v>
      </c>
      <c r="E236" s="30"/>
      <c r="F236" s="182" t="s">
        <v>311</v>
      </c>
      <c r="G236" s="30"/>
      <c r="H236" s="30"/>
      <c r="I236" s="94"/>
      <c r="J236" s="30"/>
      <c r="K236" s="30"/>
      <c r="L236" s="31"/>
      <c r="M236" s="183"/>
      <c r="N236" s="184"/>
      <c r="O236" s="58"/>
      <c r="P236" s="58"/>
      <c r="Q236" s="58"/>
      <c r="R236" s="58"/>
      <c r="S236" s="58"/>
      <c r="T236" s="59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6" t="s">
        <v>139</v>
      </c>
      <c r="AU236" s="16" t="s">
        <v>82</v>
      </c>
    </row>
    <row r="237" spans="1:65" s="185" customFormat="1">
      <c r="B237" s="186"/>
      <c r="D237" s="181" t="s">
        <v>141</v>
      </c>
      <c r="E237" s="187"/>
      <c r="F237" s="188" t="s">
        <v>312</v>
      </c>
      <c r="H237" s="189">
        <v>24.268000000000001</v>
      </c>
      <c r="I237" s="190"/>
      <c r="L237" s="186"/>
      <c r="M237" s="191"/>
      <c r="N237" s="192"/>
      <c r="O237" s="192"/>
      <c r="P237" s="192"/>
      <c r="Q237" s="192"/>
      <c r="R237" s="192"/>
      <c r="S237" s="192"/>
      <c r="T237" s="193"/>
      <c r="AT237" s="187" t="s">
        <v>141</v>
      </c>
      <c r="AU237" s="187" t="s">
        <v>82</v>
      </c>
      <c r="AV237" s="185" t="s">
        <v>82</v>
      </c>
      <c r="AW237" s="185" t="s">
        <v>30</v>
      </c>
      <c r="AX237" s="185" t="s">
        <v>80</v>
      </c>
      <c r="AY237" s="187" t="s">
        <v>130</v>
      </c>
    </row>
    <row r="238" spans="1:65" s="153" customFormat="1" ht="22.7" customHeight="1">
      <c r="B238" s="154"/>
      <c r="D238" s="155" t="s">
        <v>72</v>
      </c>
      <c r="E238" s="165" t="s">
        <v>196</v>
      </c>
      <c r="F238" s="165" t="s">
        <v>313</v>
      </c>
      <c r="I238" s="157"/>
      <c r="J238" s="166">
        <f>BK238</f>
        <v>0</v>
      </c>
      <c r="L238" s="154"/>
      <c r="M238" s="159"/>
      <c r="N238" s="160"/>
      <c r="O238" s="160"/>
      <c r="P238" s="161">
        <f>SUM(P239:P267)</f>
        <v>0</v>
      </c>
      <c r="Q238" s="160"/>
      <c r="R238" s="161">
        <f>SUM(R239:R267)</f>
        <v>1.1531856500000002</v>
      </c>
      <c r="S238" s="160"/>
      <c r="T238" s="162">
        <f>SUM(T239:T267)</f>
        <v>1.584E-2</v>
      </c>
      <c r="AR238" s="155" t="s">
        <v>80</v>
      </c>
      <c r="AT238" s="163" t="s">
        <v>72</v>
      </c>
      <c r="AU238" s="163" t="s">
        <v>80</v>
      </c>
      <c r="AY238" s="155" t="s">
        <v>130</v>
      </c>
      <c r="BK238" s="164">
        <f>SUM(BK239:BK267)</f>
        <v>0</v>
      </c>
    </row>
    <row r="239" spans="1:65" s="34" customFormat="1" ht="33" customHeight="1">
      <c r="A239" s="30"/>
      <c r="B239" s="167"/>
      <c r="C239" s="168" t="s">
        <v>314</v>
      </c>
      <c r="D239" s="168" t="s">
        <v>132</v>
      </c>
      <c r="E239" s="169" t="s">
        <v>315</v>
      </c>
      <c r="F239" s="170" t="s">
        <v>316</v>
      </c>
      <c r="G239" s="171" t="s">
        <v>219</v>
      </c>
      <c r="H239" s="172">
        <v>47</v>
      </c>
      <c r="I239" s="173"/>
      <c r="J239" s="174">
        <f>ROUND(I239*H239,2)</f>
        <v>0</v>
      </c>
      <c r="K239" s="170" t="s">
        <v>136</v>
      </c>
      <c r="L239" s="31"/>
      <c r="M239" s="175"/>
      <c r="N239" s="176" t="s">
        <v>38</v>
      </c>
      <c r="O239" s="58"/>
      <c r="P239" s="177">
        <f>O239*H239</f>
        <v>0</v>
      </c>
      <c r="Q239" s="177">
        <v>8.4000000000000003E-4</v>
      </c>
      <c r="R239" s="177">
        <f>Q239*H239</f>
        <v>3.9480000000000001E-2</v>
      </c>
      <c r="S239" s="177">
        <v>0</v>
      </c>
      <c r="T239" s="178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79" t="s">
        <v>137</v>
      </c>
      <c r="AT239" s="179" t="s">
        <v>132</v>
      </c>
      <c r="AU239" s="179" t="s">
        <v>82</v>
      </c>
      <c r="AY239" s="16" t="s">
        <v>130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6" t="s">
        <v>80</v>
      </c>
      <c r="BK239" s="180">
        <f>ROUND(I239*H239,2)</f>
        <v>0</v>
      </c>
      <c r="BL239" s="16" t="s">
        <v>137</v>
      </c>
      <c r="BM239" s="179" t="s">
        <v>317</v>
      </c>
    </row>
    <row r="240" spans="1:65" s="34" customFormat="1" ht="19.5">
      <c r="A240" s="30"/>
      <c r="B240" s="31"/>
      <c r="C240" s="30"/>
      <c r="D240" s="181" t="s">
        <v>139</v>
      </c>
      <c r="E240" s="30"/>
      <c r="F240" s="182" t="s">
        <v>318</v>
      </c>
      <c r="G240" s="30"/>
      <c r="H240" s="30"/>
      <c r="I240" s="94"/>
      <c r="J240" s="30"/>
      <c r="K240" s="30"/>
      <c r="L240" s="31"/>
      <c r="M240" s="183"/>
      <c r="N240" s="184"/>
      <c r="O240" s="58"/>
      <c r="P240" s="58"/>
      <c r="Q240" s="58"/>
      <c r="R240" s="58"/>
      <c r="S240" s="58"/>
      <c r="T240" s="59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6" t="s">
        <v>139</v>
      </c>
      <c r="AU240" s="16" t="s">
        <v>82</v>
      </c>
    </row>
    <row r="241" spans="1:65" s="34" customFormat="1" ht="21.95" customHeight="1">
      <c r="A241" s="30"/>
      <c r="B241" s="167"/>
      <c r="C241" s="211" t="s">
        <v>319</v>
      </c>
      <c r="D241" s="211" t="s">
        <v>210</v>
      </c>
      <c r="E241" s="212" t="s">
        <v>320</v>
      </c>
      <c r="F241" s="213" t="s">
        <v>321</v>
      </c>
      <c r="G241" s="214" t="s">
        <v>322</v>
      </c>
      <c r="H241" s="215">
        <v>1029.1410000000001</v>
      </c>
      <c r="I241" s="216"/>
      <c r="J241" s="217">
        <f>ROUND(I241*H241,2)</f>
        <v>0</v>
      </c>
      <c r="K241" s="213"/>
      <c r="L241" s="218"/>
      <c r="M241" s="219"/>
      <c r="N241" s="220" t="s">
        <v>38</v>
      </c>
      <c r="O241" s="58"/>
      <c r="P241" s="177">
        <f>O241*H241</f>
        <v>0</v>
      </c>
      <c r="Q241" s="177">
        <v>1E-3</v>
      </c>
      <c r="R241" s="177">
        <f>Q241*H241</f>
        <v>1.0291410000000001</v>
      </c>
      <c r="S241" s="177">
        <v>0</v>
      </c>
      <c r="T241" s="178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79" t="s">
        <v>191</v>
      </c>
      <c r="AT241" s="179" t="s">
        <v>210</v>
      </c>
      <c r="AU241" s="179" t="s">
        <v>82</v>
      </c>
      <c r="AY241" s="16" t="s">
        <v>130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6" t="s">
        <v>80</v>
      </c>
      <c r="BK241" s="180">
        <f>ROUND(I241*H241,2)</f>
        <v>0</v>
      </c>
      <c r="BL241" s="16" t="s">
        <v>137</v>
      </c>
      <c r="BM241" s="179" t="s">
        <v>323</v>
      </c>
    </row>
    <row r="242" spans="1:65" s="34" customFormat="1">
      <c r="A242" s="30"/>
      <c r="B242" s="31"/>
      <c r="C242" s="30"/>
      <c r="D242" s="181" t="s">
        <v>139</v>
      </c>
      <c r="E242" s="30"/>
      <c r="F242" s="182" t="s">
        <v>321</v>
      </c>
      <c r="G242" s="30"/>
      <c r="H242" s="30"/>
      <c r="I242" s="94"/>
      <c r="J242" s="30"/>
      <c r="K242" s="30"/>
      <c r="L242" s="31"/>
      <c r="M242" s="183"/>
      <c r="N242" s="184"/>
      <c r="O242" s="58"/>
      <c r="P242" s="58"/>
      <c r="Q242" s="58"/>
      <c r="R242" s="58"/>
      <c r="S242" s="58"/>
      <c r="T242" s="59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6" t="s">
        <v>139</v>
      </c>
      <c r="AU242" s="16" t="s">
        <v>82</v>
      </c>
    </row>
    <row r="243" spans="1:65" s="185" customFormat="1">
      <c r="B243" s="186"/>
      <c r="D243" s="181" t="s">
        <v>141</v>
      </c>
      <c r="E243" s="187"/>
      <c r="F243" s="188" t="s">
        <v>324</v>
      </c>
      <c r="H243" s="189">
        <v>170.274</v>
      </c>
      <c r="I243" s="190"/>
      <c r="L243" s="186"/>
      <c r="M243" s="191"/>
      <c r="N243" s="192"/>
      <c r="O243" s="192"/>
      <c r="P243" s="192"/>
      <c r="Q243" s="192"/>
      <c r="R243" s="192"/>
      <c r="S243" s="192"/>
      <c r="T243" s="193"/>
      <c r="AT243" s="187" t="s">
        <v>141</v>
      </c>
      <c r="AU243" s="187" t="s">
        <v>82</v>
      </c>
      <c r="AV243" s="185" t="s">
        <v>82</v>
      </c>
      <c r="AW243" s="185" t="s">
        <v>30</v>
      </c>
      <c r="AX243" s="185" t="s">
        <v>73</v>
      </c>
      <c r="AY243" s="187" t="s">
        <v>130</v>
      </c>
    </row>
    <row r="244" spans="1:65" s="185" customFormat="1">
      <c r="B244" s="186"/>
      <c r="D244" s="181" t="s">
        <v>141</v>
      </c>
      <c r="E244" s="187"/>
      <c r="F244" s="188" t="s">
        <v>325</v>
      </c>
      <c r="H244" s="189">
        <v>242.84700000000001</v>
      </c>
      <c r="I244" s="190"/>
      <c r="L244" s="186"/>
      <c r="M244" s="191"/>
      <c r="N244" s="192"/>
      <c r="O244" s="192"/>
      <c r="P244" s="192"/>
      <c r="Q244" s="192"/>
      <c r="R244" s="192"/>
      <c r="S244" s="192"/>
      <c r="T244" s="193"/>
      <c r="AT244" s="187" t="s">
        <v>141</v>
      </c>
      <c r="AU244" s="187" t="s">
        <v>82</v>
      </c>
      <c r="AV244" s="185" t="s">
        <v>82</v>
      </c>
      <c r="AW244" s="185" t="s">
        <v>30</v>
      </c>
      <c r="AX244" s="185" t="s">
        <v>73</v>
      </c>
      <c r="AY244" s="187" t="s">
        <v>130</v>
      </c>
    </row>
    <row r="245" spans="1:65" s="185" customFormat="1">
      <c r="B245" s="186"/>
      <c r="D245" s="181" t="s">
        <v>141</v>
      </c>
      <c r="E245" s="187"/>
      <c r="F245" s="188" t="s">
        <v>326</v>
      </c>
      <c r="H245" s="189">
        <v>210.65600000000001</v>
      </c>
      <c r="I245" s="190"/>
      <c r="L245" s="186"/>
      <c r="M245" s="191"/>
      <c r="N245" s="192"/>
      <c r="O245" s="192"/>
      <c r="P245" s="192"/>
      <c r="Q245" s="192"/>
      <c r="R245" s="192"/>
      <c r="S245" s="192"/>
      <c r="T245" s="193"/>
      <c r="AT245" s="187" t="s">
        <v>141</v>
      </c>
      <c r="AU245" s="187" t="s">
        <v>82</v>
      </c>
      <c r="AV245" s="185" t="s">
        <v>82</v>
      </c>
      <c r="AW245" s="185" t="s">
        <v>30</v>
      </c>
      <c r="AX245" s="185" t="s">
        <v>73</v>
      </c>
      <c r="AY245" s="187" t="s">
        <v>130</v>
      </c>
    </row>
    <row r="246" spans="1:65" s="185" customFormat="1">
      <c r="B246" s="186"/>
      <c r="D246" s="181" t="s">
        <v>141</v>
      </c>
      <c r="E246" s="187"/>
      <c r="F246" s="188" t="s">
        <v>327</v>
      </c>
      <c r="H246" s="189">
        <v>234.57300000000001</v>
      </c>
      <c r="I246" s="190"/>
      <c r="L246" s="186"/>
      <c r="M246" s="191"/>
      <c r="N246" s="192"/>
      <c r="O246" s="192"/>
      <c r="P246" s="192"/>
      <c r="Q246" s="192"/>
      <c r="R246" s="192"/>
      <c r="S246" s="192"/>
      <c r="T246" s="193"/>
      <c r="AT246" s="187" t="s">
        <v>141</v>
      </c>
      <c r="AU246" s="187" t="s">
        <v>82</v>
      </c>
      <c r="AV246" s="185" t="s">
        <v>82</v>
      </c>
      <c r="AW246" s="185" t="s">
        <v>30</v>
      </c>
      <c r="AX246" s="185" t="s">
        <v>73</v>
      </c>
      <c r="AY246" s="187" t="s">
        <v>130</v>
      </c>
    </row>
    <row r="247" spans="1:65" s="185" customFormat="1">
      <c r="B247" s="186"/>
      <c r="D247" s="181" t="s">
        <v>141</v>
      </c>
      <c r="E247" s="187"/>
      <c r="F247" s="188" t="s">
        <v>328</v>
      </c>
      <c r="H247" s="189">
        <v>6.093</v>
      </c>
      <c r="I247" s="190"/>
      <c r="L247" s="186"/>
      <c r="M247" s="191"/>
      <c r="N247" s="192"/>
      <c r="O247" s="192"/>
      <c r="P247" s="192"/>
      <c r="Q247" s="192"/>
      <c r="R247" s="192"/>
      <c r="S247" s="192"/>
      <c r="T247" s="193"/>
      <c r="AT247" s="187" t="s">
        <v>141</v>
      </c>
      <c r="AU247" s="187" t="s">
        <v>82</v>
      </c>
      <c r="AV247" s="185" t="s">
        <v>82</v>
      </c>
      <c r="AW247" s="185" t="s">
        <v>30</v>
      </c>
      <c r="AX247" s="185" t="s">
        <v>73</v>
      </c>
      <c r="AY247" s="187" t="s">
        <v>130</v>
      </c>
    </row>
    <row r="248" spans="1:65" s="185" customFormat="1">
      <c r="B248" s="186"/>
      <c r="D248" s="181" t="s">
        <v>141</v>
      </c>
      <c r="E248" s="187"/>
      <c r="F248" s="188" t="s">
        <v>329</v>
      </c>
      <c r="H248" s="189">
        <v>106.44499999999999</v>
      </c>
      <c r="I248" s="190"/>
      <c r="L248" s="186"/>
      <c r="M248" s="191"/>
      <c r="N248" s="192"/>
      <c r="O248" s="192"/>
      <c r="P248" s="192"/>
      <c r="Q248" s="192"/>
      <c r="R248" s="192"/>
      <c r="S248" s="192"/>
      <c r="T248" s="193"/>
      <c r="AT248" s="187" t="s">
        <v>141</v>
      </c>
      <c r="AU248" s="187" t="s">
        <v>82</v>
      </c>
      <c r="AV248" s="185" t="s">
        <v>82</v>
      </c>
      <c r="AW248" s="185" t="s">
        <v>30</v>
      </c>
      <c r="AX248" s="185" t="s">
        <v>73</v>
      </c>
      <c r="AY248" s="187" t="s">
        <v>130</v>
      </c>
    </row>
    <row r="249" spans="1:65" s="221" customFormat="1">
      <c r="B249" s="222"/>
      <c r="D249" s="181" t="s">
        <v>141</v>
      </c>
      <c r="E249" s="223" t="s">
        <v>99</v>
      </c>
      <c r="F249" s="224" t="s">
        <v>330</v>
      </c>
      <c r="H249" s="225">
        <v>970.88800000000003</v>
      </c>
      <c r="I249" s="226"/>
      <c r="L249" s="222"/>
      <c r="M249" s="227"/>
      <c r="N249" s="228"/>
      <c r="O249" s="228"/>
      <c r="P249" s="228"/>
      <c r="Q249" s="228"/>
      <c r="R249" s="228"/>
      <c r="S249" s="228"/>
      <c r="T249" s="229"/>
      <c r="AT249" s="223" t="s">
        <v>141</v>
      </c>
      <c r="AU249" s="223" t="s">
        <v>82</v>
      </c>
      <c r="AV249" s="221" t="s">
        <v>163</v>
      </c>
      <c r="AW249" s="221" t="s">
        <v>30</v>
      </c>
      <c r="AX249" s="221" t="s">
        <v>73</v>
      </c>
      <c r="AY249" s="223" t="s">
        <v>130</v>
      </c>
    </row>
    <row r="250" spans="1:65" s="185" customFormat="1">
      <c r="B250" s="186"/>
      <c r="D250" s="181" t="s">
        <v>141</v>
      </c>
      <c r="E250" s="187"/>
      <c r="F250" s="188" t="s">
        <v>331</v>
      </c>
      <c r="H250" s="189">
        <v>1029.1410000000001</v>
      </c>
      <c r="I250" s="190"/>
      <c r="L250" s="186"/>
      <c r="M250" s="191"/>
      <c r="N250" s="192"/>
      <c r="O250" s="192"/>
      <c r="P250" s="192"/>
      <c r="Q250" s="192"/>
      <c r="R250" s="192"/>
      <c r="S250" s="192"/>
      <c r="T250" s="193"/>
      <c r="AT250" s="187" t="s">
        <v>141</v>
      </c>
      <c r="AU250" s="187" t="s">
        <v>82</v>
      </c>
      <c r="AV250" s="185" t="s">
        <v>82</v>
      </c>
      <c r="AW250" s="185" t="s">
        <v>30</v>
      </c>
      <c r="AX250" s="185" t="s">
        <v>80</v>
      </c>
      <c r="AY250" s="187" t="s">
        <v>130</v>
      </c>
    </row>
    <row r="251" spans="1:65" s="34" customFormat="1" ht="33" customHeight="1">
      <c r="A251" s="30"/>
      <c r="B251" s="167"/>
      <c r="C251" s="168" t="s">
        <v>332</v>
      </c>
      <c r="D251" s="168" t="s">
        <v>132</v>
      </c>
      <c r="E251" s="169" t="s">
        <v>333</v>
      </c>
      <c r="F251" s="170" t="s">
        <v>334</v>
      </c>
      <c r="G251" s="171" t="s">
        <v>231</v>
      </c>
      <c r="H251" s="172">
        <v>7.2949999999999999</v>
      </c>
      <c r="I251" s="173"/>
      <c r="J251" s="174">
        <f>ROUND(I251*H251,2)</f>
        <v>0</v>
      </c>
      <c r="K251" s="170"/>
      <c r="L251" s="31"/>
      <c r="M251" s="175"/>
      <c r="N251" s="176" t="s">
        <v>38</v>
      </c>
      <c r="O251" s="58"/>
      <c r="P251" s="177">
        <f>O251*H251</f>
        <v>0</v>
      </c>
      <c r="Q251" s="177">
        <v>6.3000000000000003E-4</v>
      </c>
      <c r="R251" s="177">
        <f>Q251*H251</f>
        <v>4.5958500000000003E-3</v>
      </c>
      <c r="S251" s="177">
        <v>0</v>
      </c>
      <c r="T251" s="178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79" t="s">
        <v>137</v>
      </c>
      <c r="AT251" s="179" t="s">
        <v>132</v>
      </c>
      <c r="AU251" s="179" t="s">
        <v>82</v>
      </c>
      <c r="AY251" s="16" t="s">
        <v>130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6" t="s">
        <v>80</v>
      </c>
      <c r="BK251" s="180">
        <f>ROUND(I251*H251,2)</f>
        <v>0</v>
      </c>
      <c r="BL251" s="16" t="s">
        <v>137</v>
      </c>
      <c r="BM251" s="179" t="s">
        <v>335</v>
      </c>
    </row>
    <row r="252" spans="1:65" s="34" customFormat="1" ht="39">
      <c r="A252" s="30"/>
      <c r="B252" s="31"/>
      <c r="C252" s="30"/>
      <c r="D252" s="181" t="s">
        <v>139</v>
      </c>
      <c r="E252" s="30"/>
      <c r="F252" s="182" t="s">
        <v>336</v>
      </c>
      <c r="G252" s="30"/>
      <c r="H252" s="30"/>
      <c r="I252" s="94"/>
      <c r="J252" s="30"/>
      <c r="K252" s="30"/>
      <c r="L252" s="31"/>
      <c r="M252" s="183"/>
      <c r="N252" s="184"/>
      <c r="O252" s="58"/>
      <c r="P252" s="58"/>
      <c r="Q252" s="58"/>
      <c r="R252" s="58"/>
      <c r="S252" s="58"/>
      <c r="T252" s="59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6" t="s">
        <v>139</v>
      </c>
      <c r="AU252" s="16" t="s">
        <v>82</v>
      </c>
    </row>
    <row r="253" spans="1:65" s="185" customFormat="1" ht="22.5">
      <c r="B253" s="186"/>
      <c r="D253" s="181" t="s">
        <v>141</v>
      </c>
      <c r="E253" s="187"/>
      <c r="F253" s="188" t="s">
        <v>337</v>
      </c>
      <c r="H253" s="189">
        <v>7.2949999999999999</v>
      </c>
      <c r="I253" s="190"/>
      <c r="L253" s="186"/>
      <c r="M253" s="191"/>
      <c r="N253" s="192"/>
      <c r="O253" s="192"/>
      <c r="P253" s="192"/>
      <c r="Q253" s="192"/>
      <c r="R253" s="192"/>
      <c r="S253" s="192"/>
      <c r="T253" s="193"/>
      <c r="AT253" s="187" t="s">
        <v>141</v>
      </c>
      <c r="AU253" s="187" t="s">
        <v>82</v>
      </c>
      <c r="AV253" s="185" t="s">
        <v>82</v>
      </c>
      <c r="AW253" s="185" t="s">
        <v>30</v>
      </c>
      <c r="AX253" s="185" t="s">
        <v>80</v>
      </c>
      <c r="AY253" s="187" t="s">
        <v>130</v>
      </c>
    </row>
    <row r="254" spans="1:65" s="34" customFormat="1" ht="14.45" customHeight="1">
      <c r="A254" s="30"/>
      <c r="B254" s="167"/>
      <c r="C254" s="168" t="s">
        <v>338</v>
      </c>
      <c r="D254" s="168" t="s">
        <v>132</v>
      </c>
      <c r="E254" s="169" t="s">
        <v>339</v>
      </c>
      <c r="F254" s="170" t="s">
        <v>340</v>
      </c>
      <c r="G254" s="171" t="s">
        <v>341</v>
      </c>
      <c r="H254" s="172">
        <v>12</v>
      </c>
      <c r="I254" s="173"/>
      <c r="J254" s="174">
        <f>ROUND(I254*H254,2)</f>
        <v>0</v>
      </c>
      <c r="K254" s="170"/>
      <c r="L254" s="31"/>
      <c r="M254" s="175"/>
      <c r="N254" s="176" t="s">
        <v>38</v>
      </c>
      <c r="O254" s="58"/>
      <c r="P254" s="177">
        <f>O254*H254</f>
        <v>0</v>
      </c>
      <c r="Q254" s="177">
        <v>1.6000000000000001E-3</v>
      </c>
      <c r="R254" s="177">
        <f>Q254*H254</f>
        <v>1.9200000000000002E-2</v>
      </c>
      <c r="S254" s="177">
        <v>0</v>
      </c>
      <c r="T254" s="178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79" t="s">
        <v>137</v>
      </c>
      <c r="AT254" s="179" t="s">
        <v>132</v>
      </c>
      <c r="AU254" s="179" t="s">
        <v>82</v>
      </c>
      <c r="AY254" s="16" t="s">
        <v>130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6" t="s">
        <v>80</v>
      </c>
      <c r="BK254" s="180">
        <f>ROUND(I254*H254,2)</f>
        <v>0</v>
      </c>
      <c r="BL254" s="16" t="s">
        <v>137</v>
      </c>
      <c r="BM254" s="179" t="s">
        <v>342</v>
      </c>
    </row>
    <row r="255" spans="1:65" s="34" customFormat="1">
      <c r="A255" s="30"/>
      <c r="B255" s="31"/>
      <c r="C255" s="30"/>
      <c r="D255" s="181" t="s">
        <v>139</v>
      </c>
      <c r="E255" s="30"/>
      <c r="F255" s="182" t="s">
        <v>343</v>
      </c>
      <c r="G255" s="30"/>
      <c r="H255" s="30"/>
      <c r="I255" s="94"/>
      <c r="J255" s="30"/>
      <c r="K255" s="30"/>
      <c r="L255" s="31"/>
      <c r="M255" s="183"/>
      <c r="N255" s="184"/>
      <c r="O255" s="58"/>
      <c r="P255" s="58"/>
      <c r="Q255" s="58"/>
      <c r="R255" s="58"/>
      <c r="S255" s="58"/>
      <c r="T255" s="59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6" t="s">
        <v>139</v>
      </c>
      <c r="AU255" s="16" t="s">
        <v>82</v>
      </c>
    </row>
    <row r="256" spans="1:65" s="185" customFormat="1">
      <c r="B256" s="186"/>
      <c r="D256" s="181" t="s">
        <v>141</v>
      </c>
      <c r="E256" s="187"/>
      <c r="F256" s="188" t="s">
        <v>344</v>
      </c>
      <c r="H256" s="189">
        <v>12</v>
      </c>
      <c r="I256" s="190"/>
      <c r="L256" s="186"/>
      <c r="M256" s="191"/>
      <c r="N256" s="192"/>
      <c r="O256" s="192"/>
      <c r="P256" s="192"/>
      <c r="Q256" s="192"/>
      <c r="R256" s="192"/>
      <c r="S256" s="192"/>
      <c r="T256" s="193"/>
      <c r="AT256" s="187" t="s">
        <v>141</v>
      </c>
      <c r="AU256" s="187" t="s">
        <v>82</v>
      </c>
      <c r="AV256" s="185" t="s">
        <v>82</v>
      </c>
      <c r="AW256" s="185" t="s">
        <v>30</v>
      </c>
      <c r="AX256" s="185" t="s">
        <v>80</v>
      </c>
      <c r="AY256" s="187" t="s">
        <v>130</v>
      </c>
    </row>
    <row r="257" spans="1:65" s="34" customFormat="1" ht="33" customHeight="1">
      <c r="A257" s="30"/>
      <c r="B257" s="167"/>
      <c r="C257" s="168" t="s">
        <v>345</v>
      </c>
      <c r="D257" s="168" t="s">
        <v>132</v>
      </c>
      <c r="E257" s="169" t="s">
        <v>346</v>
      </c>
      <c r="F257" s="170" t="s">
        <v>347</v>
      </c>
      <c r="G257" s="171" t="s">
        <v>341</v>
      </c>
      <c r="H257" s="172">
        <v>33</v>
      </c>
      <c r="I257" s="173"/>
      <c r="J257" s="174">
        <f>ROUND(I257*H257,2)</f>
        <v>0</v>
      </c>
      <c r="K257" s="170" t="s">
        <v>136</v>
      </c>
      <c r="L257" s="31"/>
      <c r="M257" s="175"/>
      <c r="N257" s="176" t="s">
        <v>38</v>
      </c>
      <c r="O257" s="58"/>
      <c r="P257" s="177">
        <f>O257*H257</f>
        <v>0</v>
      </c>
      <c r="Q257" s="177">
        <v>1.0000000000000001E-5</v>
      </c>
      <c r="R257" s="177">
        <f>Q257*H257</f>
        <v>3.3000000000000005E-4</v>
      </c>
      <c r="S257" s="177">
        <v>0</v>
      </c>
      <c r="T257" s="178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79" t="s">
        <v>137</v>
      </c>
      <c r="AT257" s="179" t="s">
        <v>132</v>
      </c>
      <c r="AU257" s="179" t="s">
        <v>82</v>
      </c>
      <c r="AY257" s="16" t="s">
        <v>130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6" t="s">
        <v>80</v>
      </c>
      <c r="BK257" s="180">
        <f>ROUND(I257*H257,2)</f>
        <v>0</v>
      </c>
      <c r="BL257" s="16" t="s">
        <v>137</v>
      </c>
      <c r="BM257" s="179" t="s">
        <v>348</v>
      </c>
    </row>
    <row r="258" spans="1:65" s="34" customFormat="1" ht="29.25">
      <c r="A258" s="30"/>
      <c r="B258" s="31"/>
      <c r="C258" s="30"/>
      <c r="D258" s="181" t="s">
        <v>139</v>
      </c>
      <c r="E258" s="30"/>
      <c r="F258" s="182" t="s">
        <v>349</v>
      </c>
      <c r="G258" s="30"/>
      <c r="H258" s="30"/>
      <c r="I258" s="94"/>
      <c r="J258" s="30"/>
      <c r="K258" s="30"/>
      <c r="L258" s="31"/>
      <c r="M258" s="183"/>
      <c r="N258" s="184"/>
      <c r="O258" s="58"/>
      <c r="P258" s="58"/>
      <c r="Q258" s="58"/>
      <c r="R258" s="58"/>
      <c r="S258" s="58"/>
      <c r="T258" s="59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6" t="s">
        <v>139</v>
      </c>
      <c r="AU258" s="16" t="s">
        <v>82</v>
      </c>
    </row>
    <row r="259" spans="1:65" s="34" customFormat="1" ht="33" customHeight="1">
      <c r="A259" s="30"/>
      <c r="B259" s="167"/>
      <c r="C259" s="168" t="s">
        <v>350</v>
      </c>
      <c r="D259" s="168" t="s">
        <v>132</v>
      </c>
      <c r="E259" s="169" t="s">
        <v>351</v>
      </c>
      <c r="F259" s="170" t="s">
        <v>352</v>
      </c>
      <c r="G259" s="171" t="s">
        <v>219</v>
      </c>
      <c r="H259" s="172">
        <v>15.84</v>
      </c>
      <c r="I259" s="173"/>
      <c r="J259" s="174">
        <f>ROUND(I259*H259,2)</f>
        <v>0</v>
      </c>
      <c r="K259" s="170" t="s">
        <v>136</v>
      </c>
      <c r="L259" s="31"/>
      <c r="M259" s="175"/>
      <c r="N259" s="176" t="s">
        <v>38</v>
      </c>
      <c r="O259" s="58"/>
      <c r="P259" s="177">
        <f>O259*H259</f>
        <v>0</v>
      </c>
      <c r="Q259" s="177">
        <v>2.0000000000000002E-5</v>
      </c>
      <c r="R259" s="177">
        <f>Q259*H259</f>
        <v>3.168E-4</v>
      </c>
      <c r="S259" s="177">
        <v>1E-3</v>
      </c>
      <c r="T259" s="178">
        <f>S259*H259</f>
        <v>1.584E-2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79" t="s">
        <v>137</v>
      </c>
      <c r="AT259" s="179" t="s">
        <v>132</v>
      </c>
      <c r="AU259" s="179" t="s">
        <v>82</v>
      </c>
      <c r="AY259" s="16" t="s">
        <v>130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6" t="s">
        <v>80</v>
      </c>
      <c r="BK259" s="180">
        <f>ROUND(I259*H259,2)</f>
        <v>0</v>
      </c>
      <c r="BL259" s="16" t="s">
        <v>137</v>
      </c>
      <c r="BM259" s="179" t="s">
        <v>353</v>
      </c>
    </row>
    <row r="260" spans="1:65" s="34" customFormat="1" ht="19.5">
      <c r="A260" s="30"/>
      <c r="B260" s="31"/>
      <c r="C260" s="30"/>
      <c r="D260" s="181" t="s">
        <v>139</v>
      </c>
      <c r="E260" s="30"/>
      <c r="F260" s="182" t="s">
        <v>354</v>
      </c>
      <c r="G260" s="30"/>
      <c r="H260" s="30"/>
      <c r="I260" s="94"/>
      <c r="J260" s="30"/>
      <c r="K260" s="30"/>
      <c r="L260" s="31"/>
      <c r="M260" s="183"/>
      <c r="N260" s="184"/>
      <c r="O260" s="58"/>
      <c r="P260" s="58"/>
      <c r="Q260" s="58"/>
      <c r="R260" s="58"/>
      <c r="S260" s="58"/>
      <c r="T260" s="59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6" t="s">
        <v>139</v>
      </c>
      <c r="AU260" s="16" t="s">
        <v>82</v>
      </c>
    </row>
    <row r="261" spans="1:65" s="185" customFormat="1">
      <c r="B261" s="186"/>
      <c r="D261" s="181" t="s">
        <v>141</v>
      </c>
      <c r="E261" s="187"/>
      <c r="F261" s="188" t="s">
        <v>355</v>
      </c>
      <c r="H261" s="189">
        <v>15.84</v>
      </c>
      <c r="I261" s="190"/>
      <c r="L261" s="186"/>
      <c r="M261" s="191"/>
      <c r="N261" s="192"/>
      <c r="O261" s="192"/>
      <c r="P261" s="192"/>
      <c r="Q261" s="192"/>
      <c r="R261" s="192"/>
      <c r="S261" s="192"/>
      <c r="T261" s="193"/>
      <c r="AT261" s="187" t="s">
        <v>141</v>
      </c>
      <c r="AU261" s="187" t="s">
        <v>82</v>
      </c>
      <c r="AV261" s="185" t="s">
        <v>82</v>
      </c>
      <c r="AW261" s="185" t="s">
        <v>30</v>
      </c>
      <c r="AX261" s="185" t="s">
        <v>80</v>
      </c>
      <c r="AY261" s="187" t="s">
        <v>130</v>
      </c>
    </row>
    <row r="262" spans="1:65" s="34" customFormat="1" ht="21.95" customHeight="1">
      <c r="A262" s="30"/>
      <c r="B262" s="167"/>
      <c r="C262" s="168" t="s">
        <v>356</v>
      </c>
      <c r="D262" s="168" t="s">
        <v>132</v>
      </c>
      <c r="E262" s="169" t="s">
        <v>357</v>
      </c>
      <c r="F262" s="170" t="s">
        <v>358</v>
      </c>
      <c r="G262" s="171" t="s">
        <v>231</v>
      </c>
      <c r="H262" s="172">
        <v>120.244</v>
      </c>
      <c r="I262" s="173"/>
      <c r="J262" s="174">
        <f>ROUND(I262*H262,2)</f>
        <v>0</v>
      </c>
      <c r="K262" s="170" t="s">
        <v>136</v>
      </c>
      <c r="L262" s="31"/>
      <c r="M262" s="175"/>
      <c r="N262" s="176" t="s">
        <v>38</v>
      </c>
      <c r="O262" s="58"/>
      <c r="P262" s="177">
        <f>O262*H262</f>
        <v>0</v>
      </c>
      <c r="Q262" s="177">
        <v>5.0000000000000001E-4</v>
      </c>
      <c r="R262" s="177">
        <f>Q262*H262</f>
        <v>6.0122000000000002E-2</v>
      </c>
      <c r="S262" s="177">
        <v>0</v>
      </c>
      <c r="T262" s="178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79" t="s">
        <v>137</v>
      </c>
      <c r="AT262" s="179" t="s">
        <v>132</v>
      </c>
      <c r="AU262" s="179" t="s">
        <v>82</v>
      </c>
      <c r="AY262" s="16" t="s">
        <v>130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6" t="s">
        <v>80</v>
      </c>
      <c r="BK262" s="180">
        <f>ROUND(I262*H262,2)</f>
        <v>0</v>
      </c>
      <c r="BL262" s="16" t="s">
        <v>137</v>
      </c>
      <c r="BM262" s="179" t="s">
        <v>359</v>
      </c>
    </row>
    <row r="263" spans="1:65" s="34" customFormat="1" ht="19.5">
      <c r="A263" s="30"/>
      <c r="B263" s="31"/>
      <c r="C263" s="30"/>
      <c r="D263" s="181" t="s">
        <v>139</v>
      </c>
      <c r="E263" s="30"/>
      <c r="F263" s="182" t="s">
        <v>360</v>
      </c>
      <c r="G263" s="30"/>
      <c r="H263" s="30"/>
      <c r="I263" s="94"/>
      <c r="J263" s="30"/>
      <c r="K263" s="30"/>
      <c r="L263" s="31"/>
      <c r="M263" s="183"/>
      <c r="N263" s="184"/>
      <c r="O263" s="58"/>
      <c r="P263" s="58"/>
      <c r="Q263" s="58"/>
      <c r="R263" s="58"/>
      <c r="S263" s="58"/>
      <c r="T263" s="59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6" t="s">
        <v>139</v>
      </c>
      <c r="AU263" s="16" t="s">
        <v>82</v>
      </c>
    </row>
    <row r="264" spans="1:65" s="194" customFormat="1">
      <c r="B264" s="195"/>
      <c r="D264" s="181" t="s">
        <v>141</v>
      </c>
      <c r="E264" s="196"/>
      <c r="F264" s="197" t="s">
        <v>361</v>
      </c>
      <c r="H264" s="196"/>
      <c r="I264" s="198"/>
      <c r="L264" s="195"/>
      <c r="M264" s="199"/>
      <c r="N264" s="200"/>
      <c r="O264" s="200"/>
      <c r="P264" s="200"/>
      <c r="Q264" s="200"/>
      <c r="R264" s="200"/>
      <c r="S264" s="200"/>
      <c r="T264" s="201"/>
      <c r="AT264" s="196" t="s">
        <v>141</v>
      </c>
      <c r="AU264" s="196" t="s">
        <v>82</v>
      </c>
      <c r="AV264" s="194" t="s">
        <v>80</v>
      </c>
      <c r="AW264" s="194" t="s">
        <v>30</v>
      </c>
      <c r="AX264" s="194" t="s">
        <v>73</v>
      </c>
      <c r="AY264" s="196" t="s">
        <v>130</v>
      </c>
    </row>
    <row r="265" spans="1:65" s="185" customFormat="1" ht="22.5">
      <c r="B265" s="186"/>
      <c r="D265" s="181" t="s">
        <v>141</v>
      </c>
      <c r="E265" s="187"/>
      <c r="F265" s="188" t="s">
        <v>362</v>
      </c>
      <c r="H265" s="189">
        <v>84.994</v>
      </c>
      <c r="I265" s="190"/>
      <c r="L265" s="186"/>
      <c r="M265" s="191"/>
      <c r="N265" s="192"/>
      <c r="O265" s="192"/>
      <c r="P265" s="192"/>
      <c r="Q265" s="192"/>
      <c r="R265" s="192"/>
      <c r="S265" s="192"/>
      <c r="T265" s="193"/>
      <c r="AT265" s="187" t="s">
        <v>141</v>
      </c>
      <c r="AU265" s="187" t="s">
        <v>82</v>
      </c>
      <c r="AV265" s="185" t="s">
        <v>82</v>
      </c>
      <c r="AW265" s="185" t="s">
        <v>30</v>
      </c>
      <c r="AX265" s="185" t="s">
        <v>73</v>
      </c>
      <c r="AY265" s="187" t="s">
        <v>130</v>
      </c>
    </row>
    <row r="266" spans="1:65" s="185" customFormat="1">
      <c r="B266" s="186"/>
      <c r="D266" s="181" t="s">
        <v>141</v>
      </c>
      <c r="E266" s="187"/>
      <c r="F266" s="188" t="s">
        <v>363</v>
      </c>
      <c r="H266" s="189">
        <v>35.25</v>
      </c>
      <c r="I266" s="190"/>
      <c r="L266" s="186"/>
      <c r="M266" s="191"/>
      <c r="N266" s="192"/>
      <c r="O266" s="192"/>
      <c r="P266" s="192"/>
      <c r="Q266" s="192"/>
      <c r="R266" s="192"/>
      <c r="S266" s="192"/>
      <c r="T266" s="193"/>
      <c r="AT266" s="187" t="s">
        <v>141</v>
      </c>
      <c r="AU266" s="187" t="s">
        <v>82</v>
      </c>
      <c r="AV266" s="185" t="s">
        <v>82</v>
      </c>
      <c r="AW266" s="185" t="s">
        <v>30</v>
      </c>
      <c r="AX266" s="185" t="s">
        <v>73</v>
      </c>
      <c r="AY266" s="187" t="s">
        <v>130</v>
      </c>
    </row>
    <row r="267" spans="1:65" s="202" customFormat="1">
      <c r="B267" s="203"/>
      <c r="D267" s="181" t="s">
        <v>141</v>
      </c>
      <c r="E267" s="204"/>
      <c r="F267" s="205" t="s">
        <v>161</v>
      </c>
      <c r="H267" s="206">
        <v>120.244</v>
      </c>
      <c r="I267" s="207"/>
      <c r="L267" s="203"/>
      <c r="M267" s="208"/>
      <c r="N267" s="209"/>
      <c r="O267" s="209"/>
      <c r="P267" s="209"/>
      <c r="Q267" s="209"/>
      <c r="R267" s="209"/>
      <c r="S267" s="209"/>
      <c r="T267" s="210"/>
      <c r="AT267" s="204" t="s">
        <v>141</v>
      </c>
      <c r="AU267" s="204" t="s">
        <v>82</v>
      </c>
      <c r="AV267" s="202" t="s">
        <v>137</v>
      </c>
      <c r="AW267" s="202" t="s">
        <v>30</v>
      </c>
      <c r="AX267" s="202" t="s">
        <v>80</v>
      </c>
      <c r="AY267" s="204" t="s">
        <v>130</v>
      </c>
    </row>
    <row r="268" spans="1:65" s="153" customFormat="1" ht="22.7" customHeight="1">
      <c r="B268" s="154"/>
      <c r="D268" s="155" t="s">
        <v>72</v>
      </c>
      <c r="E268" s="165" t="s">
        <v>364</v>
      </c>
      <c r="F268" s="165" t="s">
        <v>365</v>
      </c>
      <c r="I268" s="157"/>
      <c r="J268" s="166">
        <f>BK268</f>
        <v>0</v>
      </c>
      <c r="L268" s="154"/>
      <c r="M268" s="159"/>
      <c r="N268" s="160"/>
      <c r="O268" s="160"/>
      <c r="P268" s="161">
        <f>SUM(P269:P270)</f>
        <v>0</v>
      </c>
      <c r="Q268" s="160"/>
      <c r="R268" s="161">
        <f>SUM(R269:R270)</f>
        <v>0</v>
      </c>
      <c r="S268" s="160"/>
      <c r="T268" s="162">
        <f>SUM(T269:T270)</f>
        <v>0</v>
      </c>
      <c r="AR268" s="155" t="s">
        <v>80</v>
      </c>
      <c r="AT268" s="163" t="s">
        <v>72</v>
      </c>
      <c r="AU268" s="163" t="s">
        <v>80</v>
      </c>
      <c r="AY268" s="155" t="s">
        <v>130</v>
      </c>
      <c r="BK268" s="164">
        <f>SUM(BK269:BK270)</f>
        <v>0</v>
      </c>
    </row>
    <row r="269" spans="1:65" s="34" customFormat="1" ht="21.95" customHeight="1">
      <c r="A269" s="30"/>
      <c r="B269" s="167"/>
      <c r="C269" s="168" t="s">
        <v>366</v>
      </c>
      <c r="D269" s="168" t="s">
        <v>132</v>
      </c>
      <c r="E269" s="169" t="s">
        <v>367</v>
      </c>
      <c r="F269" s="170" t="s">
        <v>368</v>
      </c>
      <c r="G269" s="171" t="s">
        <v>199</v>
      </c>
      <c r="H269" s="172">
        <v>547.38400000000001</v>
      </c>
      <c r="I269" s="173"/>
      <c r="J269" s="174">
        <f>ROUND(I269*H269,2)</f>
        <v>0</v>
      </c>
      <c r="K269" s="170" t="s">
        <v>136</v>
      </c>
      <c r="L269" s="31"/>
      <c r="M269" s="175"/>
      <c r="N269" s="176" t="s">
        <v>38</v>
      </c>
      <c r="O269" s="58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79" t="s">
        <v>137</v>
      </c>
      <c r="AT269" s="179" t="s">
        <v>132</v>
      </c>
      <c r="AU269" s="179" t="s">
        <v>82</v>
      </c>
      <c r="AY269" s="16" t="s">
        <v>130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6" t="s">
        <v>80</v>
      </c>
      <c r="BK269" s="180">
        <f>ROUND(I269*H269,2)</f>
        <v>0</v>
      </c>
      <c r="BL269" s="16" t="s">
        <v>137</v>
      </c>
      <c r="BM269" s="179" t="s">
        <v>369</v>
      </c>
    </row>
    <row r="270" spans="1:65" s="34" customFormat="1" ht="39">
      <c r="A270" s="30"/>
      <c r="B270" s="31"/>
      <c r="C270" s="30"/>
      <c r="D270" s="181" t="s">
        <v>139</v>
      </c>
      <c r="E270" s="30"/>
      <c r="F270" s="182" t="s">
        <v>370</v>
      </c>
      <c r="G270" s="30"/>
      <c r="H270" s="30"/>
      <c r="I270" s="94"/>
      <c r="J270" s="30"/>
      <c r="K270" s="30"/>
      <c r="L270" s="31"/>
      <c r="M270" s="183"/>
      <c r="N270" s="184"/>
      <c r="O270" s="58"/>
      <c r="P270" s="58"/>
      <c r="Q270" s="58"/>
      <c r="R270" s="58"/>
      <c r="S270" s="58"/>
      <c r="T270" s="59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6" t="s">
        <v>139</v>
      </c>
      <c r="AU270" s="16" t="s">
        <v>82</v>
      </c>
    </row>
    <row r="271" spans="1:65" s="153" customFormat="1" ht="25.9" customHeight="1">
      <c r="B271" s="154"/>
      <c r="D271" s="155" t="s">
        <v>72</v>
      </c>
      <c r="E271" s="156" t="s">
        <v>371</v>
      </c>
      <c r="F271" s="156" t="s">
        <v>372</v>
      </c>
      <c r="I271" s="157"/>
      <c r="J271" s="158">
        <f>BK271</f>
        <v>0</v>
      </c>
      <c r="L271" s="154"/>
      <c r="M271" s="159"/>
      <c r="N271" s="160"/>
      <c r="O271" s="160"/>
      <c r="P271" s="161">
        <f>P272</f>
        <v>0</v>
      </c>
      <c r="Q271" s="160"/>
      <c r="R271" s="161">
        <f>R272</f>
        <v>0.95774327999999997</v>
      </c>
      <c r="S271" s="160"/>
      <c r="T271" s="162">
        <f>T272</f>
        <v>0</v>
      </c>
      <c r="AR271" s="155" t="s">
        <v>82</v>
      </c>
      <c r="AT271" s="163" t="s">
        <v>72</v>
      </c>
      <c r="AU271" s="163" t="s">
        <v>73</v>
      </c>
      <c r="AY271" s="155" t="s">
        <v>130</v>
      </c>
      <c r="BK271" s="164">
        <f>BK272</f>
        <v>0</v>
      </c>
    </row>
    <row r="272" spans="1:65" s="153" customFormat="1" ht="22.7" customHeight="1">
      <c r="B272" s="154"/>
      <c r="D272" s="155" t="s">
        <v>72</v>
      </c>
      <c r="E272" s="165" t="s">
        <v>373</v>
      </c>
      <c r="F272" s="165" t="s">
        <v>374</v>
      </c>
      <c r="I272" s="157"/>
      <c r="J272" s="166">
        <f>BK272</f>
        <v>0</v>
      </c>
      <c r="L272" s="154"/>
      <c r="M272" s="159"/>
      <c r="N272" s="160"/>
      <c r="O272" s="160"/>
      <c r="P272" s="161">
        <f>SUM(P273:P288)</f>
        <v>0</v>
      </c>
      <c r="Q272" s="160"/>
      <c r="R272" s="161">
        <f>SUM(R273:R288)</f>
        <v>0.95774327999999997</v>
      </c>
      <c r="S272" s="160"/>
      <c r="T272" s="162">
        <f>SUM(T273:T288)</f>
        <v>0</v>
      </c>
      <c r="AR272" s="155" t="s">
        <v>82</v>
      </c>
      <c r="AT272" s="163" t="s">
        <v>72</v>
      </c>
      <c r="AU272" s="163" t="s">
        <v>80</v>
      </c>
      <c r="AY272" s="155" t="s">
        <v>130</v>
      </c>
      <c r="BK272" s="164">
        <f>SUM(BK273:BK288)</f>
        <v>0</v>
      </c>
    </row>
    <row r="273" spans="1:65" s="34" customFormat="1" ht="33" customHeight="1">
      <c r="A273" s="30"/>
      <c r="B273" s="167"/>
      <c r="C273" s="168" t="s">
        <v>375</v>
      </c>
      <c r="D273" s="168" t="s">
        <v>132</v>
      </c>
      <c r="E273" s="169" t="s">
        <v>376</v>
      </c>
      <c r="F273" s="170" t="s">
        <v>377</v>
      </c>
      <c r="G273" s="171" t="s">
        <v>231</v>
      </c>
      <c r="H273" s="172">
        <v>123.476</v>
      </c>
      <c r="I273" s="173"/>
      <c r="J273" s="174">
        <f>ROUND(I273*H273,2)</f>
        <v>0</v>
      </c>
      <c r="K273" s="170" t="s">
        <v>136</v>
      </c>
      <c r="L273" s="31"/>
      <c r="M273" s="175"/>
      <c r="N273" s="176" t="s">
        <v>38</v>
      </c>
      <c r="O273" s="58"/>
      <c r="P273" s="177">
        <f>O273*H273</f>
        <v>0</v>
      </c>
      <c r="Q273" s="177">
        <v>3.0000000000000001E-5</v>
      </c>
      <c r="R273" s="177">
        <f>Q273*H273</f>
        <v>3.7042799999999999E-3</v>
      </c>
      <c r="S273" s="177">
        <v>0</v>
      </c>
      <c r="T273" s="178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79" t="s">
        <v>239</v>
      </c>
      <c r="AT273" s="179" t="s">
        <v>132</v>
      </c>
      <c r="AU273" s="179" t="s">
        <v>82</v>
      </c>
      <c r="AY273" s="16" t="s">
        <v>130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6" t="s">
        <v>80</v>
      </c>
      <c r="BK273" s="180">
        <f>ROUND(I273*H273,2)</f>
        <v>0</v>
      </c>
      <c r="BL273" s="16" t="s">
        <v>239</v>
      </c>
      <c r="BM273" s="179" t="s">
        <v>378</v>
      </c>
    </row>
    <row r="274" spans="1:65" s="34" customFormat="1" ht="29.25">
      <c r="A274" s="30"/>
      <c r="B274" s="31"/>
      <c r="C274" s="30"/>
      <c r="D274" s="181" t="s">
        <v>139</v>
      </c>
      <c r="E274" s="30"/>
      <c r="F274" s="182" t="s">
        <v>379</v>
      </c>
      <c r="G274" s="30"/>
      <c r="H274" s="30"/>
      <c r="I274" s="94"/>
      <c r="J274" s="30"/>
      <c r="K274" s="30"/>
      <c r="L274" s="31"/>
      <c r="M274" s="183"/>
      <c r="N274" s="184"/>
      <c r="O274" s="58"/>
      <c r="P274" s="58"/>
      <c r="Q274" s="58"/>
      <c r="R274" s="58"/>
      <c r="S274" s="58"/>
      <c r="T274" s="59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6" t="s">
        <v>139</v>
      </c>
      <c r="AU274" s="16" t="s">
        <v>82</v>
      </c>
    </row>
    <row r="275" spans="1:65" s="185" customFormat="1" ht="22.5">
      <c r="B275" s="186"/>
      <c r="D275" s="181" t="s">
        <v>141</v>
      </c>
      <c r="E275" s="187" t="s">
        <v>92</v>
      </c>
      <c r="F275" s="188" t="s">
        <v>380</v>
      </c>
      <c r="H275" s="189">
        <v>61.738</v>
      </c>
      <c r="I275" s="190"/>
      <c r="L275" s="186"/>
      <c r="M275" s="191"/>
      <c r="N275" s="192"/>
      <c r="O275" s="192"/>
      <c r="P275" s="192"/>
      <c r="Q275" s="192"/>
      <c r="R275" s="192"/>
      <c r="S275" s="192"/>
      <c r="T275" s="193"/>
      <c r="AT275" s="187" t="s">
        <v>141</v>
      </c>
      <c r="AU275" s="187" t="s">
        <v>82</v>
      </c>
      <c r="AV275" s="185" t="s">
        <v>82</v>
      </c>
      <c r="AW275" s="185" t="s">
        <v>30</v>
      </c>
      <c r="AX275" s="185" t="s">
        <v>73</v>
      </c>
      <c r="AY275" s="187" t="s">
        <v>130</v>
      </c>
    </row>
    <row r="276" spans="1:65" s="185" customFormat="1">
      <c r="B276" s="186"/>
      <c r="D276" s="181" t="s">
        <v>141</v>
      </c>
      <c r="E276" s="187"/>
      <c r="F276" s="188" t="s">
        <v>381</v>
      </c>
      <c r="H276" s="189">
        <v>123.476</v>
      </c>
      <c r="I276" s="190"/>
      <c r="L276" s="186"/>
      <c r="M276" s="191"/>
      <c r="N276" s="192"/>
      <c r="O276" s="192"/>
      <c r="P276" s="192"/>
      <c r="Q276" s="192"/>
      <c r="R276" s="192"/>
      <c r="S276" s="192"/>
      <c r="T276" s="193"/>
      <c r="AT276" s="187" t="s">
        <v>141</v>
      </c>
      <c r="AU276" s="187" t="s">
        <v>82</v>
      </c>
      <c r="AV276" s="185" t="s">
        <v>82</v>
      </c>
      <c r="AW276" s="185" t="s">
        <v>30</v>
      </c>
      <c r="AX276" s="185" t="s">
        <v>80</v>
      </c>
      <c r="AY276" s="187" t="s">
        <v>130</v>
      </c>
    </row>
    <row r="277" spans="1:65" s="34" customFormat="1" ht="33" customHeight="1">
      <c r="A277" s="30"/>
      <c r="B277" s="167"/>
      <c r="C277" s="168" t="s">
        <v>382</v>
      </c>
      <c r="D277" s="168" t="s">
        <v>132</v>
      </c>
      <c r="E277" s="169" t="s">
        <v>383</v>
      </c>
      <c r="F277" s="170" t="s">
        <v>384</v>
      </c>
      <c r="G277" s="171" t="s">
        <v>231</v>
      </c>
      <c r="H277" s="172">
        <v>371.3</v>
      </c>
      <c r="I277" s="173"/>
      <c r="J277" s="174">
        <f>ROUND(I277*H277,2)</f>
        <v>0</v>
      </c>
      <c r="K277" s="170" t="s">
        <v>136</v>
      </c>
      <c r="L277" s="31"/>
      <c r="M277" s="175"/>
      <c r="N277" s="176" t="s">
        <v>38</v>
      </c>
      <c r="O277" s="58"/>
      <c r="P277" s="177">
        <f>O277*H277</f>
        <v>0</v>
      </c>
      <c r="Q277" s="177">
        <v>3.0000000000000001E-5</v>
      </c>
      <c r="R277" s="177">
        <f>Q277*H277</f>
        <v>1.1139000000000001E-2</v>
      </c>
      <c r="S277" s="177">
        <v>0</v>
      </c>
      <c r="T277" s="178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79" t="s">
        <v>239</v>
      </c>
      <c r="AT277" s="179" t="s">
        <v>132</v>
      </c>
      <c r="AU277" s="179" t="s">
        <v>82</v>
      </c>
      <c r="AY277" s="16" t="s">
        <v>130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6" t="s">
        <v>80</v>
      </c>
      <c r="BK277" s="180">
        <f>ROUND(I277*H277,2)</f>
        <v>0</v>
      </c>
      <c r="BL277" s="16" t="s">
        <v>239</v>
      </c>
      <c r="BM277" s="179" t="s">
        <v>385</v>
      </c>
    </row>
    <row r="278" spans="1:65" s="34" customFormat="1" ht="29.25">
      <c r="A278" s="30"/>
      <c r="B278" s="31"/>
      <c r="C278" s="30"/>
      <c r="D278" s="181" t="s">
        <v>139</v>
      </c>
      <c r="E278" s="30"/>
      <c r="F278" s="182" t="s">
        <v>386</v>
      </c>
      <c r="G278" s="30"/>
      <c r="H278" s="30"/>
      <c r="I278" s="94"/>
      <c r="J278" s="30"/>
      <c r="K278" s="30"/>
      <c r="L278" s="31"/>
      <c r="M278" s="183"/>
      <c r="N278" s="184"/>
      <c r="O278" s="58"/>
      <c r="P278" s="58"/>
      <c r="Q278" s="58"/>
      <c r="R278" s="58"/>
      <c r="S278" s="58"/>
      <c r="T278" s="59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6" t="s">
        <v>139</v>
      </c>
      <c r="AU278" s="16" t="s">
        <v>82</v>
      </c>
    </row>
    <row r="279" spans="1:65" s="185" customFormat="1">
      <c r="B279" s="186"/>
      <c r="D279" s="181" t="s">
        <v>141</v>
      </c>
      <c r="E279" s="187" t="s">
        <v>94</v>
      </c>
      <c r="F279" s="188" t="s">
        <v>387</v>
      </c>
      <c r="H279" s="189">
        <v>185.65</v>
      </c>
      <c r="I279" s="190"/>
      <c r="L279" s="186"/>
      <c r="M279" s="191"/>
      <c r="N279" s="192"/>
      <c r="O279" s="192"/>
      <c r="P279" s="192"/>
      <c r="Q279" s="192"/>
      <c r="R279" s="192"/>
      <c r="S279" s="192"/>
      <c r="T279" s="193"/>
      <c r="AT279" s="187" t="s">
        <v>141</v>
      </c>
      <c r="AU279" s="187" t="s">
        <v>82</v>
      </c>
      <c r="AV279" s="185" t="s">
        <v>82</v>
      </c>
      <c r="AW279" s="185" t="s">
        <v>30</v>
      </c>
      <c r="AX279" s="185" t="s">
        <v>73</v>
      </c>
      <c r="AY279" s="187" t="s">
        <v>130</v>
      </c>
    </row>
    <row r="280" spans="1:65" s="185" customFormat="1">
      <c r="B280" s="186"/>
      <c r="D280" s="181" t="s">
        <v>141</v>
      </c>
      <c r="E280" s="187"/>
      <c r="F280" s="188" t="s">
        <v>388</v>
      </c>
      <c r="H280" s="189">
        <v>371.3</v>
      </c>
      <c r="I280" s="190"/>
      <c r="L280" s="186"/>
      <c r="M280" s="191"/>
      <c r="N280" s="192"/>
      <c r="O280" s="192"/>
      <c r="P280" s="192"/>
      <c r="Q280" s="192"/>
      <c r="R280" s="192"/>
      <c r="S280" s="192"/>
      <c r="T280" s="193"/>
      <c r="AT280" s="187" t="s">
        <v>141</v>
      </c>
      <c r="AU280" s="187" t="s">
        <v>82</v>
      </c>
      <c r="AV280" s="185" t="s">
        <v>82</v>
      </c>
      <c r="AW280" s="185" t="s">
        <v>30</v>
      </c>
      <c r="AX280" s="185" t="s">
        <v>80</v>
      </c>
      <c r="AY280" s="187" t="s">
        <v>130</v>
      </c>
    </row>
    <row r="281" spans="1:65" s="34" customFormat="1" ht="21.95" customHeight="1">
      <c r="A281" s="30"/>
      <c r="B281" s="167"/>
      <c r="C281" s="211" t="s">
        <v>389</v>
      </c>
      <c r="D281" s="211" t="s">
        <v>210</v>
      </c>
      <c r="E281" s="212" t="s">
        <v>390</v>
      </c>
      <c r="F281" s="213" t="s">
        <v>391</v>
      </c>
      <c r="G281" s="214" t="s">
        <v>199</v>
      </c>
      <c r="H281" s="215">
        <v>0.81599999999999995</v>
      </c>
      <c r="I281" s="216"/>
      <c r="J281" s="217">
        <f>ROUND(I281*H281,2)</f>
        <v>0</v>
      </c>
      <c r="K281" s="213" t="s">
        <v>136</v>
      </c>
      <c r="L281" s="218"/>
      <c r="M281" s="219"/>
      <c r="N281" s="220" t="s">
        <v>38</v>
      </c>
      <c r="O281" s="58"/>
      <c r="P281" s="177">
        <f>O281*H281</f>
        <v>0</v>
      </c>
      <c r="Q281" s="177">
        <v>1</v>
      </c>
      <c r="R281" s="177">
        <f>Q281*H281</f>
        <v>0.81599999999999995</v>
      </c>
      <c r="S281" s="177">
        <v>0</v>
      </c>
      <c r="T281" s="178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79" t="s">
        <v>356</v>
      </c>
      <c r="AT281" s="179" t="s">
        <v>210</v>
      </c>
      <c r="AU281" s="179" t="s">
        <v>82</v>
      </c>
      <c r="AY281" s="16" t="s">
        <v>130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6" t="s">
        <v>80</v>
      </c>
      <c r="BK281" s="180">
        <f>ROUND(I281*H281,2)</f>
        <v>0</v>
      </c>
      <c r="BL281" s="16" t="s">
        <v>239</v>
      </c>
      <c r="BM281" s="179" t="s">
        <v>392</v>
      </c>
    </row>
    <row r="282" spans="1:65" s="34" customFormat="1">
      <c r="A282" s="30"/>
      <c r="B282" s="31"/>
      <c r="C282" s="30"/>
      <c r="D282" s="181" t="s">
        <v>139</v>
      </c>
      <c r="E282" s="30"/>
      <c r="F282" s="182" t="s">
        <v>391</v>
      </c>
      <c r="G282" s="30"/>
      <c r="H282" s="30"/>
      <c r="I282" s="94"/>
      <c r="J282" s="30"/>
      <c r="K282" s="30"/>
      <c r="L282" s="31"/>
      <c r="M282" s="183"/>
      <c r="N282" s="184"/>
      <c r="O282" s="58"/>
      <c r="P282" s="58"/>
      <c r="Q282" s="58"/>
      <c r="R282" s="58"/>
      <c r="S282" s="58"/>
      <c r="T282" s="59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T282" s="16" t="s">
        <v>139</v>
      </c>
      <c r="AU282" s="16" t="s">
        <v>82</v>
      </c>
    </row>
    <row r="283" spans="1:65" s="185" customFormat="1">
      <c r="B283" s="186"/>
      <c r="D283" s="181" t="s">
        <v>141</v>
      </c>
      <c r="E283" s="187"/>
      <c r="F283" s="188" t="s">
        <v>393</v>
      </c>
      <c r="H283" s="189">
        <v>0.81599999999999995</v>
      </c>
      <c r="I283" s="190"/>
      <c r="L283" s="186"/>
      <c r="M283" s="191"/>
      <c r="N283" s="192"/>
      <c r="O283" s="192"/>
      <c r="P283" s="192"/>
      <c r="Q283" s="192"/>
      <c r="R283" s="192"/>
      <c r="S283" s="192"/>
      <c r="T283" s="193"/>
      <c r="AT283" s="187" t="s">
        <v>141</v>
      </c>
      <c r="AU283" s="187" t="s">
        <v>82</v>
      </c>
      <c r="AV283" s="185" t="s">
        <v>82</v>
      </c>
      <c r="AW283" s="185" t="s">
        <v>30</v>
      </c>
      <c r="AX283" s="185" t="s">
        <v>80</v>
      </c>
      <c r="AY283" s="187" t="s">
        <v>130</v>
      </c>
    </row>
    <row r="284" spans="1:65" s="34" customFormat="1" ht="33" customHeight="1">
      <c r="A284" s="30"/>
      <c r="B284" s="167"/>
      <c r="C284" s="168" t="s">
        <v>394</v>
      </c>
      <c r="D284" s="168" t="s">
        <v>132</v>
      </c>
      <c r="E284" s="169" t="s">
        <v>395</v>
      </c>
      <c r="F284" s="170" t="s">
        <v>396</v>
      </c>
      <c r="G284" s="171" t="s">
        <v>231</v>
      </c>
      <c r="H284" s="172">
        <v>28.2</v>
      </c>
      <c r="I284" s="173"/>
      <c r="J284" s="174">
        <f>ROUND(I284*H284,2)</f>
        <v>0</v>
      </c>
      <c r="K284" s="170" t="s">
        <v>136</v>
      </c>
      <c r="L284" s="31"/>
      <c r="M284" s="175"/>
      <c r="N284" s="176" t="s">
        <v>38</v>
      </c>
      <c r="O284" s="58"/>
      <c r="P284" s="177">
        <f>O284*H284</f>
        <v>0</v>
      </c>
      <c r="Q284" s="177">
        <v>4.4999999999999997E-3</v>
      </c>
      <c r="R284" s="177">
        <f>Q284*H284</f>
        <v>0.12689999999999999</v>
      </c>
      <c r="S284" s="177">
        <v>0</v>
      </c>
      <c r="T284" s="178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79" t="s">
        <v>239</v>
      </c>
      <c r="AT284" s="179" t="s">
        <v>132</v>
      </c>
      <c r="AU284" s="179" t="s">
        <v>82</v>
      </c>
      <c r="AY284" s="16" t="s">
        <v>130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6" t="s">
        <v>80</v>
      </c>
      <c r="BK284" s="180">
        <f>ROUND(I284*H284,2)</f>
        <v>0</v>
      </c>
      <c r="BL284" s="16" t="s">
        <v>239</v>
      </c>
      <c r="BM284" s="179" t="s">
        <v>397</v>
      </c>
    </row>
    <row r="285" spans="1:65" s="34" customFormat="1" ht="29.25">
      <c r="A285" s="30"/>
      <c r="B285" s="31"/>
      <c r="C285" s="30"/>
      <c r="D285" s="181" t="s">
        <v>139</v>
      </c>
      <c r="E285" s="30"/>
      <c r="F285" s="182" t="s">
        <v>398</v>
      </c>
      <c r="G285" s="30"/>
      <c r="H285" s="30"/>
      <c r="I285" s="94"/>
      <c r="J285" s="30"/>
      <c r="K285" s="30"/>
      <c r="L285" s="31"/>
      <c r="M285" s="183"/>
      <c r="N285" s="184"/>
      <c r="O285" s="58"/>
      <c r="P285" s="58"/>
      <c r="Q285" s="58"/>
      <c r="R285" s="58"/>
      <c r="S285" s="58"/>
      <c r="T285" s="59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T285" s="16" t="s">
        <v>139</v>
      </c>
      <c r="AU285" s="16" t="s">
        <v>82</v>
      </c>
    </row>
    <row r="286" spans="1:65" s="185" customFormat="1">
      <c r="B286" s="186"/>
      <c r="D286" s="181" t="s">
        <v>141</v>
      </c>
      <c r="E286" s="187"/>
      <c r="F286" s="188" t="s">
        <v>399</v>
      </c>
      <c r="H286" s="189">
        <v>28.2</v>
      </c>
      <c r="I286" s="190"/>
      <c r="L286" s="186"/>
      <c r="M286" s="191"/>
      <c r="N286" s="192"/>
      <c r="O286" s="192"/>
      <c r="P286" s="192"/>
      <c r="Q286" s="192"/>
      <c r="R286" s="192"/>
      <c r="S286" s="192"/>
      <c r="T286" s="193"/>
      <c r="AT286" s="187" t="s">
        <v>141</v>
      </c>
      <c r="AU286" s="187" t="s">
        <v>82</v>
      </c>
      <c r="AV286" s="185" t="s">
        <v>82</v>
      </c>
      <c r="AW286" s="185" t="s">
        <v>30</v>
      </c>
      <c r="AX286" s="185" t="s">
        <v>80</v>
      </c>
      <c r="AY286" s="187" t="s">
        <v>130</v>
      </c>
    </row>
    <row r="287" spans="1:65" s="34" customFormat="1" ht="33" customHeight="1">
      <c r="A287" s="30"/>
      <c r="B287" s="167"/>
      <c r="C287" s="168" t="s">
        <v>400</v>
      </c>
      <c r="D287" s="168" t="s">
        <v>132</v>
      </c>
      <c r="E287" s="169" t="s">
        <v>401</v>
      </c>
      <c r="F287" s="170" t="s">
        <v>402</v>
      </c>
      <c r="G287" s="171" t="s">
        <v>199</v>
      </c>
      <c r="H287" s="172">
        <v>0.95799999999999996</v>
      </c>
      <c r="I287" s="173"/>
      <c r="J287" s="174">
        <f>ROUND(I287*H287,2)</f>
        <v>0</v>
      </c>
      <c r="K287" s="170" t="s">
        <v>136</v>
      </c>
      <c r="L287" s="31"/>
      <c r="M287" s="175"/>
      <c r="N287" s="176" t="s">
        <v>38</v>
      </c>
      <c r="O287" s="58"/>
      <c r="P287" s="177">
        <f>O287*H287</f>
        <v>0</v>
      </c>
      <c r="Q287" s="177">
        <v>0</v>
      </c>
      <c r="R287" s="177">
        <f>Q287*H287</f>
        <v>0</v>
      </c>
      <c r="S287" s="177">
        <v>0</v>
      </c>
      <c r="T287" s="178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79" t="s">
        <v>239</v>
      </c>
      <c r="AT287" s="179" t="s">
        <v>132</v>
      </c>
      <c r="AU287" s="179" t="s">
        <v>82</v>
      </c>
      <c r="AY287" s="16" t="s">
        <v>130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6" t="s">
        <v>80</v>
      </c>
      <c r="BK287" s="180">
        <f>ROUND(I287*H287,2)</f>
        <v>0</v>
      </c>
      <c r="BL287" s="16" t="s">
        <v>239</v>
      </c>
      <c r="BM287" s="179" t="s">
        <v>403</v>
      </c>
    </row>
    <row r="288" spans="1:65" s="34" customFormat="1" ht="48.75">
      <c r="A288" s="30"/>
      <c r="B288" s="31"/>
      <c r="C288" s="30"/>
      <c r="D288" s="181" t="s">
        <v>139</v>
      </c>
      <c r="E288" s="30"/>
      <c r="F288" s="182" t="s">
        <v>404</v>
      </c>
      <c r="G288" s="30"/>
      <c r="H288" s="30"/>
      <c r="I288" s="94"/>
      <c r="J288" s="30"/>
      <c r="K288" s="30"/>
      <c r="L288" s="31"/>
      <c r="M288" s="230"/>
      <c r="N288" s="231"/>
      <c r="O288" s="232"/>
      <c r="P288" s="232"/>
      <c r="Q288" s="232"/>
      <c r="R288" s="232"/>
      <c r="S288" s="232"/>
      <c r="T288" s="233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T288" s="16" t="s">
        <v>139</v>
      </c>
      <c r="AU288" s="16" t="s">
        <v>82</v>
      </c>
    </row>
    <row r="289" spans="1:31" s="34" customFormat="1" ht="6.95" customHeight="1">
      <c r="A289" s="30"/>
      <c r="B289" s="46"/>
      <c r="C289" s="47"/>
      <c r="D289" s="47"/>
      <c r="E289" s="47"/>
      <c r="F289" s="47"/>
      <c r="G289" s="47"/>
      <c r="H289" s="47"/>
      <c r="I289" s="122"/>
      <c r="J289" s="47"/>
      <c r="K289" s="47"/>
      <c r="L289" s="31"/>
      <c r="M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</row>
  </sheetData>
  <autoFilter ref="C124:K288"/>
  <mergeCells count="9">
    <mergeCell ref="E85:H85"/>
    <mergeCell ref="E87:H87"/>
    <mergeCell ref="E115:H115"/>
    <mergeCell ref="E117:H117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stavby</vt:lpstr>
      <vt:lpstr>operka - D.1.2 - Opěrná s...</vt:lpstr>
      <vt:lpstr>'operka - D.1.2 - Opěrná s...'!Názvy_tisku</vt:lpstr>
      <vt:lpstr>'Rekapitulace stavby'!Názvy_tisku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Havlista-PC\Havlista</dc:creator>
  <cp:lastModifiedBy>Jana Michlíkov</cp:lastModifiedBy>
  <cp:revision>4</cp:revision>
  <dcterms:created xsi:type="dcterms:W3CDTF">2019-09-10T11:38:23Z</dcterms:created>
  <dcterms:modified xsi:type="dcterms:W3CDTF">2019-09-17T10:36:31Z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